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LENA\Desktop\PLAN\PLAN 2026-2028\"/>
    </mc:Choice>
  </mc:AlternateContent>
  <xr:revisionPtr revIDLastSave="0" documentId="13_ncr:1_{4046E12C-55E2-4B6E-A286-0CF809B4B33B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 ( svi izvori )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3" l="1"/>
  <c r="I53" i="3"/>
  <c r="I7" i="3"/>
  <c r="I8" i="3"/>
  <c r="I220" i="13"/>
  <c r="G220" i="13"/>
  <c r="I221" i="13"/>
  <c r="G221" i="13"/>
  <c r="G194" i="13"/>
  <c r="I12" i="13"/>
  <c r="I11" i="13" s="1"/>
  <c r="I10" i="13" s="1"/>
  <c r="I9" i="13" s="1"/>
  <c r="G13" i="13"/>
  <c r="H13" i="13"/>
  <c r="I13" i="13"/>
  <c r="H14" i="13"/>
  <c r="H15" i="13"/>
  <c r="G16" i="13"/>
  <c r="G12" i="13" s="1"/>
  <c r="G11" i="13" s="1"/>
  <c r="H17" i="13"/>
  <c r="G23" i="13"/>
  <c r="G22" i="13" s="1"/>
  <c r="G21" i="13" s="1"/>
  <c r="I23" i="13"/>
  <c r="H24" i="13"/>
  <c r="G25" i="13"/>
  <c r="H25" i="13"/>
  <c r="I25" i="13"/>
  <c r="H26" i="13"/>
  <c r="H27" i="13"/>
  <c r="H28" i="13"/>
  <c r="G29" i="13"/>
  <c r="I29" i="13"/>
  <c r="H29" i="13" s="1"/>
  <c r="H30" i="13"/>
  <c r="G31" i="13"/>
  <c r="I31" i="13"/>
  <c r="H31" i="13" s="1"/>
  <c r="H32" i="13"/>
  <c r="G33" i="13"/>
  <c r="I33" i="13"/>
  <c r="H36" i="13"/>
  <c r="H37" i="13"/>
  <c r="H38" i="13"/>
  <c r="H39" i="13"/>
  <c r="G41" i="13"/>
  <c r="G40" i="13" s="1"/>
  <c r="I41" i="13"/>
  <c r="G44" i="13"/>
  <c r="I44" i="13"/>
  <c r="H45" i="13"/>
  <c r="H46" i="13"/>
  <c r="G54" i="13"/>
  <c r="G53" i="13" s="1"/>
  <c r="I54" i="13"/>
  <c r="I53" i="13" s="1"/>
  <c r="H56" i="13"/>
  <c r="G57" i="13"/>
  <c r="H57" i="13" s="1"/>
  <c r="H58" i="13"/>
  <c r="G60" i="13"/>
  <c r="G59" i="13" s="1"/>
  <c r="I60" i="13"/>
  <c r="I59" i="13" s="1"/>
  <c r="H61" i="13"/>
  <c r="H62" i="13"/>
  <c r="H63" i="13"/>
  <c r="H65" i="13"/>
  <c r="G67" i="13"/>
  <c r="I67" i="13"/>
  <c r="H68" i="13"/>
  <c r="G69" i="13"/>
  <c r="I69" i="13"/>
  <c r="H71" i="13"/>
  <c r="G72" i="13"/>
  <c r="I72" i="13"/>
  <c r="H72" i="13" s="1"/>
  <c r="H73" i="13"/>
  <c r="G76" i="13"/>
  <c r="H76" i="13"/>
  <c r="I76" i="13"/>
  <c r="H77" i="13"/>
  <c r="H78" i="13"/>
  <c r="H79" i="13"/>
  <c r="G80" i="13"/>
  <c r="H80" i="13" s="1"/>
  <c r="I80" i="13"/>
  <c r="G82" i="13"/>
  <c r="I82" i="13"/>
  <c r="H83" i="13"/>
  <c r="H84" i="13"/>
  <c r="G86" i="13"/>
  <c r="I86" i="13"/>
  <c r="H87" i="13"/>
  <c r="H88" i="13"/>
  <c r="H89" i="13"/>
  <c r="H90" i="13"/>
  <c r="G91" i="13"/>
  <c r="I91" i="13"/>
  <c r="H93" i="13"/>
  <c r="G95" i="13"/>
  <c r="I95" i="13"/>
  <c r="H97" i="13"/>
  <c r="H98" i="13"/>
  <c r="H99" i="13"/>
  <c r="G100" i="13"/>
  <c r="I100" i="13"/>
  <c r="H100" i="13" s="1"/>
  <c r="H101" i="13"/>
  <c r="H102" i="13"/>
  <c r="H103" i="13"/>
  <c r="G104" i="13"/>
  <c r="I104" i="13"/>
  <c r="G106" i="13"/>
  <c r="I106" i="13"/>
  <c r="G109" i="13"/>
  <c r="H109" i="13"/>
  <c r="I109" i="13"/>
  <c r="H110" i="13"/>
  <c r="H111" i="13"/>
  <c r="H112" i="13"/>
  <c r="G113" i="13"/>
  <c r="H113" i="13" s="1"/>
  <c r="I113" i="13"/>
  <c r="H116" i="13"/>
  <c r="G117" i="13"/>
  <c r="I117" i="13"/>
  <c r="H117" i="13" s="1"/>
  <c r="H118" i="13"/>
  <c r="H119" i="13"/>
  <c r="H120" i="13"/>
  <c r="G121" i="13"/>
  <c r="I121" i="13"/>
  <c r="H121" i="13" s="1"/>
  <c r="H122" i="13"/>
  <c r="H123" i="13"/>
  <c r="H124" i="13"/>
  <c r="H125" i="13"/>
  <c r="H126" i="13"/>
  <c r="G127" i="13"/>
  <c r="I127" i="13"/>
  <c r="H127" i="13" s="1"/>
  <c r="H128" i="13"/>
  <c r="H129" i="13"/>
  <c r="G130" i="13"/>
  <c r="I130" i="13"/>
  <c r="I108" i="13" s="1"/>
  <c r="G132" i="13"/>
  <c r="I132" i="13"/>
  <c r="H132" i="13" s="1"/>
  <c r="H133" i="13"/>
  <c r="H134" i="13"/>
  <c r="G135" i="13"/>
  <c r="I135" i="13"/>
  <c r="H135" i="13" s="1"/>
  <c r="H136" i="13"/>
  <c r="H137" i="13"/>
  <c r="H138" i="13"/>
  <c r="G140" i="13"/>
  <c r="I140" i="13"/>
  <c r="H141" i="13"/>
  <c r="G142" i="13"/>
  <c r="I142" i="13"/>
  <c r="H142" i="13" s="1"/>
  <c r="H143" i="13"/>
  <c r="H144" i="13"/>
  <c r="H145" i="13"/>
  <c r="G146" i="13"/>
  <c r="I146" i="13"/>
  <c r="H146" i="13" s="1"/>
  <c r="H147" i="13"/>
  <c r="G148" i="13"/>
  <c r="H148" i="13"/>
  <c r="I148" i="13"/>
  <c r="H149" i="13"/>
  <c r="G151" i="13"/>
  <c r="I151" i="13"/>
  <c r="H151" i="13" s="1"/>
  <c r="H152" i="13"/>
  <c r="G153" i="13"/>
  <c r="I153" i="13"/>
  <c r="H153" i="13" s="1"/>
  <c r="H154" i="13"/>
  <c r="G157" i="13"/>
  <c r="I157" i="13"/>
  <c r="H158" i="13"/>
  <c r="G159" i="13"/>
  <c r="I159" i="13"/>
  <c r="H160" i="13"/>
  <c r="H161" i="13"/>
  <c r="H162" i="13"/>
  <c r="G165" i="13"/>
  <c r="I165" i="13"/>
  <c r="H166" i="13"/>
  <c r="G167" i="13"/>
  <c r="I167" i="13"/>
  <c r="H168" i="13"/>
  <c r="G173" i="13"/>
  <c r="G172" i="13" s="1"/>
  <c r="I173" i="13"/>
  <c r="H173" i="13" s="1"/>
  <c r="H174" i="13"/>
  <c r="I175" i="13"/>
  <c r="G176" i="13"/>
  <c r="G175" i="13" s="1"/>
  <c r="I176" i="13"/>
  <c r="H177" i="13"/>
  <c r="I178" i="13"/>
  <c r="H179" i="13"/>
  <c r="G180" i="13"/>
  <c r="H180" i="13" s="1"/>
  <c r="H181" i="13"/>
  <c r="H182" i="13"/>
  <c r="H183" i="13"/>
  <c r="H184" i="13"/>
  <c r="G186" i="13"/>
  <c r="G191" i="13"/>
  <c r="H191" i="13" s="1"/>
  <c r="H192" i="13"/>
  <c r="H193" i="13"/>
  <c r="I195" i="13"/>
  <c r="H197" i="13"/>
  <c r="H198" i="13"/>
  <c r="G199" i="13"/>
  <c r="G196" i="13" s="1"/>
  <c r="H199" i="13"/>
  <c r="H200" i="13"/>
  <c r="G202" i="13"/>
  <c r="G201" i="13" s="1"/>
  <c r="I202" i="13"/>
  <c r="I201" i="13" s="1"/>
  <c r="H203" i="13"/>
  <c r="G204" i="13"/>
  <c r="H204" i="13"/>
  <c r="H205" i="13"/>
  <c r="G206" i="13"/>
  <c r="I206" i="13"/>
  <c r="H206" i="13" s="1"/>
  <c r="H207" i="13"/>
  <c r="G210" i="13"/>
  <c r="G209" i="13" s="1"/>
  <c r="G208" i="13" s="1"/>
  <c r="I210" i="13"/>
  <c r="H210" i="13" s="1"/>
  <c r="H211" i="13"/>
  <c r="G214" i="13"/>
  <c r="G213" i="13" s="1"/>
  <c r="G212" i="13" s="1"/>
  <c r="I214" i="13"/>
  <c r="G216" i="13"/>
  <c r="I216" i="13"/>
  <c r="H217" i="13"/>
  <c r="H218" i="13"/>
  <c r="G223" i="13"/>
  <c r="I223" i="13"/>
  <c r="H224" i="13"/>
  <c r="H225" i="13"/>
  <c r="H226" i="13"/>
  <c r="H227" i="13"/>
  <c r="H228" i="13"/>
  <c r="H229" i="13"/>
  <c r="H230" i="13"/>
  <c r="H231" i="13"/>
  <c r="I232" i="13"/>
  <c r="G234" i="13"/>
  <c r="G233" i="13" s="1"/>
  <c r="H235" i="13"/>
  <c r="G241" i="13"/>
  <c r="G240" i="13" s="1"/>
  <c r="G239" i="13" s="1"/>
  <c r="G238" i="13" s="1"/>
  <c r="I241" i="13"/>
  <c r="H241" i="13" s="1"/>
  <c r="H242" i="13"/>
  <c r="I13" i="3"/>
  <c r="J13" i="3"/>
  <c r="G18" i="10"/>
  <c r="G12" i="10"/>
  <c r="C7" i="5"/>
  <c r="C8" i="5"/>
  <c r="C10" i="5"/>
  <c r="C22" i="8"/>
  <c r="C27" i="8"/>
  <c r="C29" i="8"/>
  <c r="C30" i="8"/>
  <c r="C32" i="8"/>
  <c r="D28" i="8"/>
  <c r="B28" i="8"/>
  <c r="C6" i="8"/>
  <c r="C10" i="8"/>
  <c r="C13" i="8"/>
  <c r="C15" i="8"/>
  <c r="C16" i="8"/>
  <c r="H108" i="3"/>
  <c r="I58" i="3"/>
  <c r="I60" i="3"/>
  <c r="I63" i="3"/>
  <c r="I64" i="3"/>
  <c r="I65" i="3"/>
  <c r="I67" i="3"/>
  <c r="J62" i="3"/>
  <c r="H62" i="3"/>
  <c r="I57" i="3"/>
  <c r="I70" i="3"/>
  <c r="I73" i="3"/>
  <c r="I75" i="3"/>
  <c r="I79" i="3"/>
  <c r="I80" i="3"/>
  <c r="I81" i="3"/>
  <c r="I85" i="3"/>
  <c r="I86" i="3"/>
  <c r="I89" i="3"/>
  <c r="I90" i="3"/>
  <c r="I91" i="3"/>
  <c r="I92" i="3"/>
  <c r="I95" i="3"/>
  <c r="I99" i="3"/>
  <c r="I100" i="3"/>
  <c r="I101" i="3"/>
  <c r="I103" i="3"/>
  <c r="I104" i="3"/>
  <c r="I105" i="3"/>
  <c r="I112" i="3"/>
  <c r="I113" i="3"/>
  <c r="I114" i="3"/>
  <c r="I118" i="3"/>
  <c r="I120" i="3"/>
  <c r="I121" i="3"/>
  <c r="I122" i="3"/>
  <c r="I124" i="3"/>
  <c r="I125" i="3"/>
  <c r="I126" i="3"/>
  <c r="I127" i="3"/>
  <c r="I128" i="3"/>
  <c r="I130" i="3"/>
  <c r="I131" i="3"/>
  <c r="I135" i="3"/>
  <c r="I136" i="3"/>
  <c r="I138" i="3"/>
  <c r="I139" i="3"/>
  <c r="I140" i="3"/>
  <c r="I143" i="3"/>
  <c r="I146" i="3"/>
  <c r="I148" i="3"/>
  <c r="I149" i="3"/>
  <c r="I150" i="3"/>
  <c r="I152" i="3"/>
  <c r="I154" i="3"/>
  <c r="I157" i="3"/>
  <c r="I159" i="3"/>
  <c r="I163" i="3"/>
  <c r="I165" i="3"/>
  <c r="I166" i="3"/>
  <c r="I167" i="3"/>
  <c r="I168" i="3"/>
  <c r="I172" i="3"/>
  <c r="I174" i="3"/>
  <c r="I179" i="3"/>
  <c r="I181" i="3"/>
  <c r="I183" i="3"/>
  <c r="I185" i="3"/>
  <c r="I187" i="3"/>
  <c r="I194" i="3"/>
  <c r="I10" i="3"/>
  <c r="I11" i="3"/>
  <c r="I12" i="3"/>
  <c r="I16" i="3"/>
  <c r="I17" i="3"/>
  <c r="I18" i="3"/>
  <c r="I23" i="3"/>
  <c r="I24" i="3"/>
  <c r="I25" i="3"/>
  <c r="I30" i="3"/>
  <c r="I33" i="3"/>
  <c r="I37" i="3"/>
  <c r="I38" i="3"/>
  <c r="I40" i="3"/>
  <c r="I41" i="3"/>
  <c r="I44" i="3"/>
  <c r="I45" i="3"/>
  <c r="I46" i="3"/>
  <c r="I47" i="3"/>
  <c r="J43" i="3"/>
  <c r="J39" i="3"/>
  <c r="J36" i="3"/>
  <c r="J28" i="3"/>
  <c r="J27" i="3" s="1"/>
  <c r="J26" i="3" s="1"/>
  <c r="D11" i="5"/>
  <c r="D9" i="5"/>
  <c r="D6" i="5"/>
  <c r="D31" i="8"/>
  <c r="D25" i="8"/>
  <c r="D23" i="8"/>
  <c r="D21" i="8"/>
  <c r="D15" i="8"/>
  <c r="D13" i="8"/>
  <c r="D10" i="8"/>
  <c r="D8" i="8"/>
  <c r="D6" i="8"/>
  <c r="J200" i="3"/>
  <c r="J197" i="3"/>
  <c r="J193" i="3"/>
  <c r="J188" i="3"/>
  <c r="J180" i="3"/>
  <c r="J178" i="3"/>
  <c r="J171" i="3"/>
  <c r="J170" i="3"/>
  <c r="J164" i="3"/>
  <c r="J162" i="3"/>
  <c r="J158" i="3"/>
  <c r="J156" i="3"/>
  <c r="J153" i="3"/>
  <c r="J151" i="3"/>
  <c r="J147" i="3"/>
  <c r="J144" i="3" s="1"/>
  <c r="J145" i="3"/>
  <c r="J137" i="3"/>
  <c r="J134" i="3"/>
  <c r="J132" i="3"/>
  <c r="J129" i="3"/>
  <c r="J123" i="3"/>
  <c r="J119" i="3"/>
  <c r="J115" i="3"/>
  <c r="J111" i="3"/>
  <c r="J108" i="3"/>
  <c r="J106" i="3"/>
  <c r="J102" i="3"/>
  <c r="J97" i="3"/>
  <c r="J93" i="3"/>
  <c r="J88" i="3"/>
  <c r="J84" i="3"/>
  <c r="I84" i="3" s="1"/>
  <c r="J82" i="3"/>
  <c r="J78" i="3"/>
  <c r="J71" i="3"/>
  <c r="J68" i="3" s="1"/>
  <c r="J56" i="3"/>
  <c r="J20" i="3"/>
  <c r="H142" i="3"/>
  <c r="H141" i="3" s="1"/>
  <c r="I141" i="3" s="1"/>
  <c r="H39" i="3"/>
  <c r="B25" i="8"/>
  <c r="B10" i="8"/>
  <c r="H36" i="3"/>
  <c r="H188" i="3"/>
  <c r="H84" i="3"/>
  <c r="B6" i="8"/>
  <c r="B8" i="8"/>
  <c r="H214" i="13" l="1"/>
  <c r="H91" i="13"/>
  <c r="I40" i="13"/>
  <c r="H220" i="13"/>
  <c r="H221" i="13"/>
  <c r="H175" i="13"/>
  <c r="H165" i="13"/>
  <c r="I156" i="13"/>
  <c r="H156" i="13" s="1"/>
  <c r="H106" i="13"/>
  <c r="G66" i="13"/>
  <c r="H33" i="13"/>
  <c r="H23" i="13"/>
  <c r="I170" i="13"/>
  <c r="I169" i="13" s="1"/>
  <c r="G171" i="13"/>
  <c r="H171" i="13" s="1"/>
  <c r="I85" i="13"/>
  <c r="H82" i="13"/>
  <c r="I22" i="13"/>
  <c r="H22" i="13" s="1"/>
  <c r="I172" i="13"/>
  <c r="I171" i="13" s="1"/>
  <c r="G139" i="13"/>
  <c r="H95" i="13"/>
  <c r="G75" i="13"/>
  <c r="H69" i="13"/>
  <c r="H216" i="13"/>
  <c r="H176" i="13"/>
  <c r="H167" i="13"/>
  <c r="H159" i="13"/>
  <c r="I75" i="13"/>
  <c r="H201" i="13"/>
  <c r="G164" i="13"/>
  <c r="G163" i="13" s="1"/>
  <c r="G156" i="13"/>
  <c r="G155" i="13" s="1"/>
  <c r="I139" i="13"/>
  <c r="H139" i="13" s="1"/>
  <c r="G108" i="13"/>
  <c r="H108" i="13" s="1"/>
  <c r="H86" i="13"/>
  <c r="H60" i="13"/>
  <c r="G85" i="13"/>
  <c r="I66" i="13"/>
  <c r="H66" i="13" s="1"/>
  <c r="G232" i="13"/>
  <c r="H232" i="13" s="1"/>
  <c r="H233" i="13"/>
  <c r="H59" i="13"/>
  <c r="H12" i="13"/>
  <c r="H11" i="13" s="1"/>
  <c r="G10" i="13"/>
  <c r="G9" i="13" s="1"/>
  <c r="H9" i="13" s="1"/>
  <c r="I8" i="13"/>
  <c r="I155" i="13"/>
  <c r="H155" i="13" s="1"/>
  <c r="G52" i="13"/>
  <c r="G222" i="13"/>
  <c r="G237" i="13"/>
  <c r="G236" i="13" s="1"/>
  <c r="G195" i="13"/>
  <c r="H194" i="13" s="1"/>
  <c r="H196" i="13"/>
  <c r="G20" i="13"/>
  <c r="G19" i="13" s="1"/>
  <c r="G18" i="13" s="1"/>
  <c r="G190" i="13"/>
  <c r="H172" i="13"/>
  <c r="I213" i="13"/>
  <c r="H157" i="13"/>
  <c r="H140" i="13"/>
  <c r="H67" i="13"/>
  <c r="H44" i="13"/>
  <c r="I240" i="13"/>
  <c r="H234" i="13"/>
  <c r="H223" i="13"/>
  <c r="H202" i="13"/>
  <c r="I209" i="13"/>
  <c r="I164" i="13"/>
  <c r="H16" i="13"/>
  <c r="C28" i="8"/>
  <c r="I108" i="3"/>
  <c r="I36" i="3"/>
  <c r="J87" i="3"/>
  <c r="I188" i="3"/>
  <c r="I39" i="3"/>
  <c r="I62" i="3"/>
  <c r="J77" i="3"/>
  <c r="J199" i="3"/>
  <c r="I142" i="3"/>
  <c r="D5" i="5"/>
  <c r="D20" i="8"/>
  <c r="D5" i="8"/>
  <c r="J192" i="3"/>
  <c r="J196" i="3"/>
  <c r="J177" i="3"/>
  <c r="J161" i="3"/>
  <c r="J110" i="3"/>
  <c r="J61" i="3"/>
  <c r="J55" i="3"/>
  <c r="J42" i="3"/>
  <c r="J35" i="3"/>
  <c r="B31" i="8"/>
  <c r="C31" i="8" s="1"/>
  <c r="B15" i="8"/>
  <c r="C14" i="8" s="1"/>
  <c r="H28" i="3"/>
  <c r="H27" i="3" s="1"/>
  <c r="G74" i="13" l="1"/>
  <c r="G51" i="13" s="1"/>
  <c r="G50" i="13" s="1"/>
  <c r="H85" i="13"/>
  <c r="H75" i="13"/>
  <c r="I21" i="13"/>
  <c r="I20" i="13" s="1"/>
  <c r="I74" i="13"/>
  <c r="I52" i="13"/>
  <c r="I208" i="13"/>
  <c r="H208" i="13" s="1"/>
  <c r="H209" i="13"/>
  <c r="G8" i="13"/>
  <c r="G7" i="13" s="1"/>
  <c r="I163" i="13"/>
  <c r="H163" i="13" s="1"/>
  <c r="H164" i="13"/>
  <c r="I239" i="13"/>
  <c r="H240" i="13"/>
  <c r="H195" i="13"/>
  <c r="I212" i="13"/>
  <c r="H212" i="13" s="1"/>
  <c r="H213" i="13"/>
  <c r="H190" i="13"/>
  <c r="G178" i="13"/>
  <c r="G170" i="13" s="1"/>
  <c r="H10" i="13"/>
  <c r="J76" i="3"/>
  <c r="J195" i="3"/>
  <c r="J176" i="3"/>
  <c r="J54" i="3"/>
  <c r="J34" i="3"/>
  <c r="G49" i="13" l="1"/>
  <c r="G48" i="13" s="1"/>
  <c r="G6" i="13" s="1"/>
  <c r="H74" i="13"/>
  <c r="H21" i="13"/>
  <c r="G169" i="13"/>
  <c r="H170" i="13"/>
  <c r="H239" i="13"/>
  <c r="I238" i="13"/>
  <c r="I51" i="13"/>
  <c r="I19" i="13"/>
  <c r="I7" i="13" s="1"/>
  <c r="H20" i="13"/>
  <c r="H8" i="13"/>
  <c r="J53" i="3"/>
  <c r="J175" i="3"/>
  <c r="H7" i="13" l="1"/>
  <c r="H169" i="13"/>
  <c r="I50" i="13"/>
  <c r="I49" i="13" s="1"/>
  <c r="I48" i="13" s="1"/>
  <c r="I6" i="13" s="1"/>
  <c r="H51" i="13"/>
  <c r="H19" i="13"/>
  <c r="I18" i="13"/>
  <c r="H18" i="13" s="1"/>
  <c r="H238" i="13"/>
  <c r="I237" i="13"/>
  <c r="I222" i="13"/>
  <c r="H222" i="13" s="1"/>
  <c r="B13" i="8"/>
  <c r="I236" i="13" l="1"/>
  <c r="H236" i="13" s="1"/>
  <c r="H237" i="13"/>
  <c r="H50" i="13"/>
  <c r="H6" i="13"/>
  <c r="B5" i="8"/>
  <c r="C12" i="8"/>
  <c r="H200" i="3"/>
  <c r="H71" i="3"/>
  <c r="I71" i="3" s="1"/>
  <c r="H59" i="3"/>
  <c r="I59" i="3" s="1"/>
  <c r="H48" i="13" l="1"/>
  <c r="H49" i="13"/>
  <c r="H199" i="3"/>
  <c r="I199" i="3" s="1"/>
  <c r="I200" i="3"/>
  <c r="B11" i="5"/>
  <c r="B9" i="5"/>
  <c r="C9" i="5" s="1"/>
  <c r="B6" i="5"/>
  <c r="C6" i="5" s="1"/>
  <c r="B23" i="8"/>
  <c r="B21" i="8"/>
  <c r="C21" i="8" s="1"/>
  <c r="B20" i="8" l="1"/>
  <c r="C20" i="8" s="1"/>
  <c r="B5" i="5"/>
  <c r="J52" i="3"/>
  <c r="H197" i="3"/>
  <c r="H193" i="3"/>
  <c r="H186" i="3"/>
  <c r="I186" i="3" s="1"/>
  <c r="H184" i="3"/>
  <c r="I184" i="3" s="1"/>
  <c r="H182" i="3"/>
  <c r="I182" i="3" s="1"/>
  <c r="H180" i="3"/>
  <c r="I180" i="3" s="1"/>
  <c r="H178" i="3"/>
  <c r="I178" i="3" s="1"/>
  <c r="H173" i="3"/>
  <c r="I173" i="3" s="1"/>
  <c r="H171" i="3"/>
  <c r="I171" i="3" s="1"/>
  <c r="H164" i="3"/>
  <c r="I164" i="3" s="1"/>
  <c r="H162" i="3"/>
  <c r="I162" i="3" s="1"/>
  <c r="H158" i="3"/>
  <c r="I158" i="3" s="1"/>
  <c r="H156" i="3"/>
  <c r="I156" i="3" s="1"/>
  <c r="H153" i="3"/>
  <c r="I153" i="3" s="1"/>
  <c r="H151" i="3"/>
  <c r="I151" i="3" s="1"/>
  <c r="H147" i="3"/>
  <c r="I147" i="3" s="1"/>
  <c r="H145" i="3"/>
  <c r="I145" i="3" s="1"/>
  <c r="H137" i="3"/>
  <c r="I137" i="3" s="1"/>
  <c r="H134" i="3"/>
  <c r="I134" i="3" s="1"/>
  <c r="H132" i="3"/>
  <c r="I132" i="3" s="1"/>
  <c r="H129" i="3"/>
  <c r="I129" i="3" s="1"/>
  <c r="H123" i="3"/>
  <c r="I123" i="3" s="1"/>
  <c r="H119" i="3"/>
  <c r="I119" i="3" s="1"/>
  <c r="H115" i="3"/>
  <c r="I115" i="3" s="1"/>
  <c r="H111" i="3"/>
  <c r="I111" i="3" s="1"/>
  <c r="H106" i="3"/>
  <c r="I106" i="3" s="1"/>
  <c r="H102" i="3"/>
  <c r="I102" i="3" s="1"/>
  <c r="H97" i="3"/>
  <c r="I97" i="3" s="1"/>
  <c r="H93" i="3"/>
  <c r="I93" i="3" s="1"/>
  <c r="H88" i="3"/>
  <c r="I88" i="3" s="1"/>
  <c r="H82" i="3"/>
  <c r="I82" i="3" s="1"/>
  <c r="H78" i="3"/>
  <c r="I78" i="3" s="1"/>
  <c r="H74" i="3"/>
  <c r="I74" i="3" s="1"/>
  <c r="H69" i="3"/>
  <c r="I69" i="3" s="1"/>
  <c r="H61" i="3"/>
  <c r="I61" i="3" s="1"/>
  <c r="H56" i="3"/>
  <c r="I56" i="3" s="1"/>
  <c r="J31" i="3"/>
  <c r="H43" i="3"/>
  <c r="H32" i="3"/>
  <c r="H26" i="3"/>
  <c r="H20" i="3"/>
  <c r="H13" i="3"/>
  <c r="H31" i="3" l="1"/>
  <c r="I31" i="3" s="1"/>
  <c r="I32" i="3"/>
  <c r="J8" i="3"/>
  <c r="J7" i="3" s="1"/>
  <c r="H42" i="3"/>
  <c r="I42" i="3" s="1"/>
  <c r="I43" i="3"/>
  <c r="H192" i="3"/>
  <c r="I192" i="3" s="1"/>
  <c r="I193" i="3"/>
  <c r="H19" i="3"/>
  <c r="H196" i="3"/>
  <c r="I197" i="3"/>
  <c r="H68" i="3"/>
  <c r="I68" i="3" s="1"/>
  <c r="H170" i="3"/>
  <c r="H177" i="3"/>
  <c r="H77" i="3"/>
  <c r="I77" i="3" s="1"/>
  <c r="H35" i="3"/>
  <c r="H161" i="3"/>
  <c r="H144" i="3"/>
  <c r="I144" i="3" s="1"/>
  <c r="H87" i="3"/>
  <c r="I87" i="3" s="1"/>
  <c r="H110" i="3"/>
  <c r="I110" i="3" s="1"/>
  <c r="H55" i="3"/>
  <c r="I55" i="3" s="1"/>
  <c r="H169" i="3" l="1"/>
  <c r="I169" i="3" s="1"/>
  <c r="I170" i="3"/>
  <c r="H9" i="3"/>
  <c r="H160" i="3"/>
  <c r="I161" i="3"/>
  <c r="H195" i="3"/>
  <c r="I195" i="3" s="1"/>
  <c r="I196" i="3"/>
  <c r="H176" i="3"/>
  <c r="I177" i="3"/>
  <c r="H34" i="3"/>
  <c r="I34" i="3" s="1"/>
  <c r="I35" i="3"/>
  <c r="H54" i="3"/>
  <c r="I54" i="3" s="1"/>
  <c r="H76" i="3"/>
  <c r="I76" i="3" s="1"/>
  <c r="H8" i="3" l="1"/>
  <c r="H7" i="3" s="1"/>
  <c r="H175" i="3"/>
  <c r="I175" i="3" s="1"/>
  <c r="I176" i="3"/>
  <c r="H53" i="3"/>
  <c r="H52" i="3" l="1"/>
  <c r="F36" i="10"/>
  <c r="H20" i="10"/>
  <c r="G20" i="10"/>
  <c r="F20" i="10"/>
  <c r="H10" i="10"/>
  <c r="F10" i="10"/>
  <c r="H7" i="10"/>
  <c r="F7" i="10"/>
  <c r="F21" i="10" l="1"/>
  <c r="H13" i="10"/>
  <c r="G36" i="10"/>
  <c r="H36" i="10" s="1"/>
  <c r="H21" i="10" l="1"/>
  <c r="G13" i="10"/>
  <c r="G21" i="10" s="1"/>
  <c r="G28" i="10" s="1"/>
  <c r="H27" i="10" l="1"/>
  <c r="H28" i="10" s="1"/>
</calcChain>
</file>

<file path=xl/sharedStrings.xml><?xml version="1.0" encoding="utf-8"?>
<sst xmlns="http://schemas.openxmlformats.org/spreadsheetml/2006/main" count="650" uniqueCount="302">
  <si>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</si>
  <si>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</si>
  <si>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</si>
  <si>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</si>
  <si>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</si>
  <si>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</si>
  <si>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</si>
  <si>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</si>
  <si>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</si>
  <si>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</si>
  <si>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</si>
  <si>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</si>
  <si>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</si>
  <si>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</si>
  <si>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</si>
  <si>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</si>
  <si>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</si>
  <si>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</si>
  <si>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</si>
  <si>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</si>
  <si>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</si>
  <si>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</si>
  <si>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</si>
  <si>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</si>
  <si>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</si>
  <si>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</si>
  <si>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</si>
  <si>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</si>
  <si>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</si>
  <si>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</si>
  <si>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</si>
  <si>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</si>
  <si>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</si>
  <si>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</si>
  <si>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</si>
  <si>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</si>
  <si>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</si>
  <si>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</si>
  <si>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</si>
  <si>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RASHODI POSLOVANJA PREMA EKONOMSKOJ KLASIFIKACIJI</t>
  </si>
  <si>
    <t>Brojčana oznaka i naziv</t>
  </si>
  <si>
    <t>5 Pomoći</t>
  </si>
  <si>
    <t>4 Prihodi za posebne namjene</t>
  </si>
  <si>
    <t>1 Opći prihodi i primici</t>
  </si>
  <si>
    <t>PRIMICI UKUPNO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</si>
  <si>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</si>
  <si>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</si>
  <si>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</si>
  <si>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</si>
  <si>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</si>
  <si>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</si>
  <si>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</si>
  <si>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</si>
  <si>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</si>
  <si>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</si>
  <si>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Pod skupina</t>
  </si>
  <si>
    <t>Odjeljak</t>
  </si>
  <si>
    <t xml:space="preserve">Pomoći proračunskim korisnicima iz proračuna koji im nije nadležan </t>
  </si>
  <si>
    <t>Tekuće pomoći proračunskim korisnicima iz proračuna koji im nije nadležan</t>
  </si>
  <si>
    <t>Tekuće pomoći iz državnog proračuna proračunskim korisnicima proračuna JLP(R)S</t>
  </si>
  <si>
    <t>Prihodi od upravnih i administrativnih pristojbi, pristojbi po posebnim propisima i naknada</t>
  </si>
  <si>
    <t>Prihodi po posebnim propisima</t>
  </si>
  <si>
    <t xml:space="preserve">Ostali nespomenuti prihodi </t>
  </si>
  <si>
    <t>Sufinanciranje cijene usluge, participacije i slično</t>
  </si>
  <si>
    <t>Prihodi od prodaje proizvoda i robe te pruženih usluga i prihodi od donacija</t>
  </si>
  <si>
    <t>Prihodi od prodaje proizvoda i robe te pruženih usluga</t>
  </si>
  <si>
    <t>Prihodi od prodaje proizvoda i robe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</si>
  <si>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</si>
  <si>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</si>
  <si>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</si>
  <si>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Osn. račun</t>
  </si>
  <si>
    <t>Plaće (Bruto)</t>
  </si>
  <si>
    <t>Plaće za redovan rad</t>
  </si>
  <si>
    <t>Plaće za zaposlene</t>
  </si>
  <si>
    <t>Plaće po sudskim presudama</t>
  </si>
  <si>
    <t>Plaće za posebne uvjete rada</t>
  </si>
  <si>
    <t>Ostali rashodi za zaposlene</t>
  </si>
  <si>
    <t>Nagrade</t>
  </si>
  <si>
    <t>Darovi</t>
  </si>
  <si>
    <t>Otpremnine</t>
  </si>
  <si>
    <t>Naknade za bolest, invalidnost i smrtni slučaj</t>
  </si>
  <si>
    <t>Regres za godišnji odmor</t>
  </si>
  <si>
    <t/>
  </si>
  <si>
    <t>Doprinosi na plaće</t>
  </si>
  <si>
    <t xml:space="preserve">Doprinos za mirovinsko osiguranje </t>
  </si>
  <si>
    <t xml:space="preserve">Doprinos za obvezno zdravstveno osiguranje </t>
  </si>
  <si>
    <t>Doprinos za obvezno zdravstveno osiguranje zaštite zdravlja na radu</t>
  </si>
  <si>
    <t>Doprinos za obvezno osiguranje u slučaju nezaposlenosti</t>
  </si>
  <si>
    <t>Naknade troškova zaposlenima</t>
  </si>
  <si>
    <t>Službena putovanja</t>
  </si>
  <si>
    <t>Dnevnice za službeni put u zemlji</t>
  </si>
  <si>
    <t>Naknade za smještaj na službenom putu u zemlji</t>
  </si>
  <si>
    <t>Naknade za prijevoz na službenom putu u zemlji</t>
  </si>
  <si>
    <t>Naknade za prijevoz, za rad na terenu i odvojeni život</t>
  </si>
  <si>
    <t>Naknade za prijevoz na posao i s posla</t>
  </si>
  <si>
    <t>Stručno usavršavanje zaposlenika</t>
  </si>
  <si>
    <t>Seminari, savjetovanja i simpoziji</t>
  </si>
  <si>
    <t>Rashodi za materijal i energiju</t>
  </si>
  <si>
    <t>Uredski materijal i ostali materijalni rashodi</t>
  </si>
  <si>
    <t>Uredski materijal</t>
  </si>
  <si>
    <t>Literatura (publikacije, časopisi, glasila, knjige i ostalo)</t>
  </si>
  <si>
    <t>Materijal i sredstva za čišćenje i održavanje</t>
  </si>
  <si>
    <t>Materijal za higijenske potrebe i njegu</t>
  </si>
  <si>
    <t>Materijal i sirovine</t>
  </si>
  <si>
    <t>Namirnice</t>
  </si>
  <si>
    <t xml:space="preserve">Lijekovi </t>
  </si>
  <si>
    <t>Ostali materijal i sirovine</t>
  </si>
  <si>
    <t>Energija</t>
  </si>
  <si>
    <t>Električna energija</t>
  </si>
  <si>
    <t>Topla voda</t>
  </si>
  <si>
    <t>Plin</t>
  </si>
  <si>
    <t>Motorni benzin i dizel gorivo</t>
  </si>
  <si>
    <t>Materijal i dijelovi za tekuće i investicijsko održavanje</t>
  </si>
  <si>
    <t>Materijal i dijelovi za tekuće i investicijsko održavanje građevinskih objekata</t>
  </si>
  <si>
    <t>Materijal i dijelovi za tekuće i investicijsko održavanje postrojenje i opreme</t>
  </si>
  <si>
    <t>Materijal i dijelovi za tekuće i investicijsko održavanje transportnih sredstava</t>
  </si>
  <si>
    <t>Sitni inventar i auto gume</t>
  </si>
  <si>
    <t>Sitni inventar</t>
  </si>
  <si>
    <t>Službena, radna i zaštitna odjeća i obuća</t>
  </si>
  <si>
    <t>Rashodi za usluge</t>
  </si>
  <si>
    <t>Usluge telefona, pošte i prijevoza</t>
  </si>
  <si>
    <t>Usluge telefona, telefaksa</t>
  </si>
  <si>
    <t>Usluge interneta</t>
  </si>
  <si>
    <t>Poštarina</t>
  </si>
  <si>
    <t>Usluge tekućeg i investicijskog održavanje</t>
  </si>
  <si>
    <t>Usluge tekućeg i investicijskog održavanje građevinskih objekata</t>
  </si>
  <si>
    <t>Usluge tekućeg i investicijskog održavanje postrojenja i opreme</t>
  </si>
  <si>
    <t>Usluge tekućeg i investicijskog održavanje prijevoznih sredstava</t>
  </si>
  <si>
    <t>Usluge promidžbe i informiranja</t>
  </si>
  <si>
    <t>Elektronski mediji</t>
  </si>
  <si>
    <t>Tisak</t>
  </si>
  <si>
    <t>Ostale usluge promidžbe i informiranja</t>
  </si>
  <si>
    <t>Komunalne usluge</t>
  </si>
  <si>
    <t>Opskrba vodom</t>
  </si>
  <si>
    <t>Iznošenje i odvoz smeća</t>
  </si>
  <si>
    <t>Deratizacija i dezinsekcija</t>
  </si>
  <si>
    <t>Dimnjačarske i ekološke usluge</t>
  </si>
  <si>
    <t>Ostale komunalne usluge</t>
  </si>
  <si>
    <t>Zdravstvene i veterinarske usluge</t>
  </si>
  <si>
    <t>Obvezni i preventivni zdravstveni pregledi zaposlenika</t>
  </si>
  <si>
    <t>Laboratorijske usluge</t>
  </si>
  <si>
    <t>Intelektualne i osobne usluge</t>
  </si>
  <si>
    <t>Ostale intelektualne usluge</t>
  </si>
  <si>
    <t>Računalne usluge</t>
  </si>
  <si>
    <t>Usluge ažuriranja računalnih baza</t>
  </si>
  <si>
    <t>Ostale računalne usluge</t>
  </si>
  <si>
    <t>Ostale usluge</t>
  </si>
  <si>
    <t>Film i izrada fotografija</t>
  </si>
  <si>
    <t>Usluge pri registraciji prijevoznih sredstava</t>
  </si>
  <si>
    <t>Ostale nespomenute usluge</t>
  </si>
  <si>
    <t>Ostali nespomenuti rashodi poslovanja</t>
  </si>
  <si>
    <t>Naknade za rad predstavničkih i izvršnih tijela, povjerenstava i slično</t>
  </si>
  <si>
    <t>Naknade za rad članovima predstavničkih i izvršnih tijela i upravnih vijeća</t>
  </si>
  <si>
    <t>Premije osiguranja</t>
  </si>
  <si>
    <t>Premije osiguranja prijevoznih sredstava</t>
  </si>
  <si>
    <t>Premije osiguranja ostale imovine</t>
  </si>
  <si>
    <t>Premije osiguranja zaposlenih</t>
  </si>
  <si>
    <t>Reprezentacija</t>
  </si>
  <si>
    <t>Pristojbe i naknade</t>
  </si>
  <si>
    <t>Sudske pristojbe</t>
  </si>
  <si>
    <t>Novčana naknada poslodavca zbog nezapošljavanja osoba s invaliditetom</t>
  </si>
  <si>
    <t>Troškovi sudskih postupaka</t>
  </si>
  <si>
    <t>Financijski rashodi</t>
  </si>
  <si>
    <t>Ostali financijski rashodi</t>
  </si>
  <si>
    <t>Bankarske usluge i usluge platnog prometa</t>
  </si>
  <si>
    <t>Usluge platnog prometa</t>
  </si>
  <si>
    <t>Zatezne kamate</t>
  </si>
  <si>
    <t>Zatezne kamate za poreze</t>
  </si>
  <si>
    <t>Zatezne kamate na doprinose</t>
  </si>
  <si>
    <t>Zatezne kamate iz poslovnih odnosa</t>
  </si>
  <si>
    <t>Ostale zatezne kamate</t>
  </si>
  <si>
    <t>Naknade građanima i kućanstvima na temelju osiguranja i druge naknade</t>
  </si>
  <si>
    <t>Ostale naknade građanima i kućanstvima iz proračuna</t>
  </si>
  <si>
    <t>Naknade građanima i kućanstvima u novcu</t>
  </si>
  <si>
    <t>Pomoć obiteljima i kućanstvima</t>
  </si>
  <si>
    <t>Naknade građanima i kućanstvima u naravi</t>
  </si>
  <si>
    <t>Ostale naknade iz proračuna u naravi</t>
  </si>
  <si>
    <t>Postrojenja i oprema</t>
  </si>
  <si>
    <t>Uredska oprema i namještaj</t>
  </si>
  <si>
    <t>Uredski namještaj</t>
  </si>
  <si>
    <t>Komunikacijska oprema</t>
  </si>
  <si>
    <t>Ostala komunikacijska oprema</t>
  </si>
  <si>
    <t>Oprema za održavanje i zaštitu</t>
  </si>
  <si>
    <t>Oprema za grijanje, ventilaciju i hlađenje</t>
  </si>
  <si>
    <t>Medicinska i laboratorijska oprema</t>
  </si>
  <si>
    <t>Medicinska oprema</t>
  </si>
  <si>
    <t>Instrumenti, uređaji i strojevi</t>
  </si>
  <si>
    <t>Ostali instrumenti, uređaji i strojevi</t>
  </si>
  <si>
    <t>Uređaji, strojevi i oprema za ostale namjene</t>
  </si>
  <si>
    <t>Oprema</t>
  </si>
  <si>
    <t>Nematerijalna proizvedena imovina</t>
  </si>
  <si>
    <t>Ulaganja u računalne programe</t>
  </si>
  <si>
    <t>Rashodi za dodatna ulaganja na nefinancijskoj imovini</t>
  </si>
  <si>
    <t>Dodatna ulaganja na građevinskim objektima</t>
  </si>
  <si>
    <t>10 Socijalna zaštita</t>
  </si>
  <si>
    <t>102 Socijalna starost</t>
  </si>
  <si>
    <t>Prihodi za posebne namjene</t>
  </si>
  <si>
    <t>Otpremnina</t>
  </si>
  <si>
    <t>Naknade za bolest,  invalidnost i smrttni slučaj</t>
  </si>
  <si>
    <t xml:space="preserve">Doprinos za zdravstveno osiguranje </t>
  </si>
  <si>
    <t>Dnevnice</t>
  </si>
  <si>
    <t>Literatura (publikcaije, časpoisi, glasila)</t>
  </si>
  <si>
    <t>Lijekovi za korisnike</t>
  </si>
  <si>
    <t>Motorni benzin i dizel goriva</t>
  </si>
  <si>
    <t>Materijal i dijelovi za tekuće i investicijsko održavanje prijevoznih sredstava</t>
  </si>
  <si>
    <t>Obvezni i preventivni zadravstveni pregledi radnika</t>
  </si>
  <si>
    <t>Ostale intelektualne  usluge</t>
  </si>
  <si>
    <t>Naknade za rad predstavničkih i izvršnih tijela</t>
  </si>
  <si>
    <t>Naknade za rad članovima predstavničkih i izvršnih tijela</t>
  </si>
  <si>
    <t>Zatezne kamate za doprinose</t>
  </si>
  <si>
    <t>Usluge tekućeg i investicijskog održavanja prijevoznih sredstava</t>
  </si>
  <si>
    <t>Pomoći od izvanproračunskih korisnika</t>
  </si>
  <si>
    <t>Tekuće pomoći od izvanproračunskih korisnika</t>
  </si>
  <si>
    <t>Tekuće pomoći od HZMO, HZZ I HZZO</t>
  </si>
  <si>
    <t>K 1001 01</t>
  </si>
  <si>
    <t>P 1002</t>
  </si>
  <si>
    <t>Naknada za prijevoz na službenom putu u zemlji</t>
  </si>
  <si>
    <t>A 1002 01</t>
  </si>
  <si>
    <t>DOM ZA STARIJE I NEMOĆNE OSOBE VINKOVCI</t>
  </si>
  <si>
    <t>Donacije od pravnih i fizičkih osoba izvan općeg proručuna</t>
  </si>
  <si>
    <t>Tekuće donacije od trgovačkih društava</t>
  </si>
  <si>
    <t>Pomoći proračunu iz drugih proračuna</t>
  </si>
  <si>
    <t>Tekuće pomoći proraćunu iz drugih proračuna</t>
  </si>
  <si>
    <t>Tekuće pomoći iz gradskih proračuna</t>
  </si>
  <si>
    <t>Dodatna ulaganja na opremi</t>
  </si>
  <si>
    <t>6 Donacije</t>
  </si>
  <si>
    <t>UKUPNO (izvor 11+43+52)</t>
  </si>
  <si>
    <t>P1001</t>
  </si>
  <si>
    <t>A 1001 01</t>
  </si>
  <si>
    <t>Aktivnost: Redovni rashodi poslovanja i pomoći</t>
  </si>
  <si>
    <t>Opći prihodi i primici</t>
  </si>
  <si>
    <t>Aktivnost:Nefinancijska imovina i hitne intervencije</t>
  </si>
  <si>
    <t>Oprema za grijanje,ventilaciju i hlađenje</t>
  </si>
  <si>
    <t>Instrumenit, uređaji i strojevi</t>
  </si>
  <si>
    <t>Ostali instrumenit, uređaji i strojevi</t>
  </si>
  <si>
    <t>Ulaganje u računalne programe</t>
  </si>
  <si>
    <t>Donacije</t>
  </si>
  <si>
    <t>Sitan inventar i auto gume</t>
  </si>
  <si>
    <t>Kapitalne donacije od trgovačkih društava</t>
  </si>
  <si>
    <t>Kamate na depozite po viđenju</t>
  </si>
  <si>
    <t>kamate na oročena sredstva i depozite po viđenju</t>
  </si>
  <si>
    <t>Prihodi od financijske imovine</t>
  </si>
  <si>
    <t>Prihodi od imovine</t>
  </si>
  <si>
    <t>Ostale pomoći</t>
  </si>
  <si>
    <t>Izvor</t>
  </si>
  <si>
    <t>612  Donacije</t>
  </si>
  <si>
    <t xml:space="preserve"> 432 Ostali prihodi za posebne namjene</t>
  </si>
  <si>
    <t xml:space="preserve"> 432  Ostali prihodi za posebne namjene</t>
  </si>
  <si>
    <t>612 Tekuće donacije</t>
  </si>
  <si>
    <t>Izvor financiranja 432</t>
  </si>
  <si>
    <t>Izvor financiranja 612</t>
  </si>
  <si>
    <t>Prihodi od refundacija šteta</t>
  </si>
  <si>
    <t>Primljeni zajmovi od drugih razina vlasti</t>
  </si>
  <si>
    <t>Primljeni zajmovi od županijskih proračuna</t>
  </si>
  <si>
    <t>Primljeni zajmovi od županijskih proračuna - kratkkoročni</t>
  </si>
  <si>
    <t>Otplata glavnice primljenih zajmova od drugih razina vlasti</t>
  </si>
  <si>
    <t>Otplata glavnice primljenih zajmova od županijskih proračuna</t>
  </si>
  <si>
    <t>Otplata glavnice primljenih zajmova od županijskih proračuna-kratkoročni</t>
  </si>
  <si>
    <t>Podskupina</t>
  </si>
  <si>
    <t xml:space="preserve">Odjeljak </t>
  </si>
  <si>
    <t>Osn.račun</t>
  </si>
  <si>
    <t>Naknada troškova osobama izvan radnog odnosa</t>
  </si>
  <si>
    <t>Naknada ostalih troškova</t>
  </si>
  <si>
    <t>Aktivnost 1002 01</t>
  </si>
  <si>
    <t>Aktivnost: Redovni rashodi i pomoć</t>
  </si>
  <si>
    <t>Tečajevi i stručni ispiti</t>
  </si>
  <si>
    <t>Uređaji</t>
  </si>
  <si>
    <t>Strojevi</t>
  </si>
  <si>
    <t>A1. PRIHODI I RASHODI  POSLOVANJA PREMA EKONOMSKOJ KLASIFIKACIJI</t>
  </si>
  <si>
    <t>A2. PRIHODI I RASHODI POSLOVANJA PREMA IZVORIMA FINANCIRANJA</t>
  </si>
  <si>
    <t>A3. RASHODI PREMA FUNKCIJSKOJ KLASIFIKACIJI</t>
  </si>
  <si>
    <t>B1. RAČUN FINANCIRANJA PREMA EKONOMSKOJ KLASIFIKACIJI</t>
  </si>
  <si>
    <t xml:space="preserve">B. RAČUN FINANCIRANJA </t>
  </si>
  <si>
    <t>B2. RAČUN FINANCIRANJA PREMA IZVORIMA FINANCIRANJA</t>
  </si>
  <si>
    <t>Aktivnost K 1001 01</t>
  </si>
  <si>
    <t>Pomoći od međunarodnih organizacija te institucija i tijela EU</t>
  </si>
  <si>
    <t>Tekuće pomoći od institucija i tijela EU</t>
  </si>
  <si>
    <t>113 Opći prihodi i primici</t>
  </si>
  <si>
    <t>Izvor financiranja 113</t>
  </si>
  <si>
    <t>P 1003</t>
  </si>
  <si>
    <t>Aktivnost 1002 02</t>
  </si>
  <si>
    <t>Europski socijalni fond plus</t>
  </si>
  <si>
    <t>Izvor financiranja 561</t>
  </si>
  <si>
    <t>Program:Širenje mreže socijalnih usluga u zajednici</t>
  </si>
  <si>
    <t>Aktivnost: Osiguravanje pružanja socijalnih usluga u zajednici</t>
  </si>
  <si>
    <t>Aktivnost K 1002 02</t>
  </si>
  <si>
    <t>561-Europski socijalni fond plus</t>
  </si>
  <si>
    <t>52 Ostale pomoći</t>
  </si>
  <si>
    <t xml:space="preserve"> 52 Ostale pomoći</t>
  </si>
  <si>
    <t>Izvor financiranja 52</t>
  </si>
  <si>
    <t>Izvor financiranja 111</t>
  </si>
  <si>
    <t>111 Prihodi za posebne namjene-dec</t>
  </si>
  <si>
    <t>Povećanje/smanjenje</t>
  </si>
  <si>
    <t>Financijski plan za 2026</t>
  </si>
  <si>
    <t>612 Kapitalne donacije</t>
  </si>
  <si>
    <t>Program: Socijalna skrb-minimalni standardi (decentralizirana sredstva)</t>
  </si>
  <si>
    <t>Program: Socijalna skrb</t>
  </si>
  <si>
    <t>Aktivnost:Ulaganje u opremu i infrastrukturu</t>
  </si>
  <si>
    <t>Program: Financiranje domova za socijalnu skrb izvan županijskog proračuna</t>
  </si>
  <si>
    <t>Aktivnost:Redovni rashodi poslovanja</t>
  </si>
  <si>
    <t>III izmjena financijskog plana za 2026.g.</t>
  </si>
  <si>
    <t>PRIJEDLOG III IZMJENE FINANCIJSKOG  PLANA DOMA ZA STARIJE I NEMOĆNE OSOBE VINKOVCI 
ZA 2026. 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</si>
</sst>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5" fillId="2" borderId="3" xfId="0" quotePrefix="1" applyFont="1" applyFill="1" applyBorder="1" applyAlignment="1">
      <alignment horizontal="left" vertical="center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/>
    </xf>
    <xf numFmtId="4" fontId="14" fillId="0" borderId="3" xfId="0" applyNumberFormat="1" applyFont="1" applyBorder="1" applyAlignment="1">
      <alignment horizontal="right"/>
    </xf>
    <xf numFmtId="4" fontId="2" fillId="2" borderId="3" xfId="0" applyNumberFormat="1" applyFont="1" applyFill="1" applyBorder="1" applyAlignment="1">
      <alignment horizontal="right"/>
    </xf>
    <xf numFmtId="4" fontId="15" fillId="0" borderId="3" xfId="0" applyNumberFormat="1" applyFont="1" applyBorder="1" applyAlignment="1">
      <alignment horizontal="right"/>
    </xf>
    <xf numFmtId="49" fontId="5" fillId="5" borderId="3" xfId="0" applyNumberFormat="1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49" fontId="7" fillId="5" borderId="3" xfId="0" applyNumberFormat="1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5" fillId="2" borderId="3" xfId="0" quotePrefix="1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/>
    </xf>
    <xf numFmtId="49" fontId="7" fillId="6" borderId="3" xfId="0" applyNumberFormat="1" applyFont="1" applyFill="1" applyBorder="1" applyAlignment="1">
      <alignment vertical="center" wrapText="1"/>
    </xf>
    <xf numFmtId="4" fontId="7" fillId="2" borderId="3" xfId="0" applyNumberFormat="1" applyFont="1" applyFill="1" applyBorder="1" applyAlignment="1">
      <alignment horizontal="right"/>
    </xf>
    <xf numFmtId="49" fontId="5" fillId="6" borderId="3" xfId="0" applyNumberFormat="1" applyFont="1" applyFill="1" applyBorder="1" applyAlignment="1">
      <alignment horizontal="left" vertical="center" wrapText="1"/>
    </xf>
    <xf numFmtId="0" fontId="15" fillId="2" borderId="3" xfId="0" quotePrefix="1" applyFont="1" applyFill="1" applyBorder="1" applyAlignment="1">
      <alignment horizontal="left" vertical="center"/>
    </xf>
    <xf numFmtId="0" fontId="15" fillId="2" borderId="3" xfId="0" quotePrefix="1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4" fontId="15" fillId="2" borderId="3" xfId="0" applyNumberFormat="1" applyFont="1" applyFill="1" applyBorder="1" applyAlignment="1">
      <alignment horizontal="right"/>
    </xf>
    <xf numFmtId="0" fontId="14" fillId="0" borderId="3" xfId="0" applyFont="1" applyBorder="1"/>
    <xf numFmtId="4" fontId="15" fillId="0" borderId="3" xfId="0" applyNumberFormat="1" applyFont="1" applyBorder="1"/>
    <xf numFmtId="4" fontId="1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7" fillId="2" borderId="3" xfId="0" applyNumberFormat="1" applyFont="1" applyFill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7" fillId="2" borderId="3" xfId="0" applyNumberFormat="1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right"/>
    </xf>
    <xf numFmtId="4" fontId="2" fillId="2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vertical="center" wrapText="1"/>
    </xf>
    <xf numFmtId="4" fontId="4" fillId="4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4" fontId="14" fillId="2" borderId="3" xfId="0" applyNumberFormat="1" applyFont="1" applyFill="1" applyBorder="1" applyAlignment="1">
      <alignment horizontal="right"/>
    </xf>
    <xf numFmtId="0" fontId="14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vertical="center" wrapText="1"/>
    </xf>
    <xf numFmtId="3" fontId="13" fillId="0" borderId="0" xfId="0" applyNumberFormat="1" applyFont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left" vertical="center"/>
    </xf>
    <xf numFmtId="4" fontId="4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wrapText="1"/>
    </xf>
    <xf numFmtId="0" fontId="14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4" fontId="15" fillId="0" borderId="7" xfId="0" applyNumberFormat="1" applyFont="1" applyBorder="1"/>
    <xf numFmtId="0" fontId="5" fillId="2" borderId="0" xfId="0" quotePrefix="1" applyFont="1" applyFill="1" applyAlignment="1">
      <alignment horizontal="left" vertical="center"/>
    </xf>
    <xf numFmtId="0" fontId="18" fillId="2" borderId="4" xfId="0" applyFont="1" applyFill="1" applyBorder="1" applyAlignment="1">
      <alignment horizontal="center" vertical="center" wrapText="1"/>
    </xf>
    <xf numFmtId="0" fontId="15" fillId="2" borderId="6" xfId="0" quotePrefix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/>
    </xf>
    <xf numFmtId="0" fontId="7" fillId="2" borderId="4" xfId="0" quotePrefix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left" vertical="center"/>
    </xf>
    <xf numFmtId="0" fontId="15" fillId="0" borderId="3" xfId="0" applyFont="1" applyBorder="1"/>
    <xf numFmtId="3" fontId="3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wrapText="1"/>
    </xf>
    <xf numFmtId="3" fontId="12" fillId="0" borderId="0" xfId="0" applyNumberFormat="1" applyFont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4" fillId="2" borderId="3" xfId="0" applyNumberFormat="1" applyFont="1" applyFill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0" fontId="9" fillId="0" borderId="0" xfId="0" applyFont="1"/>
    <xf numFmtId="0" fontId="3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center" wrapText="1"/>
    </xf>
    <xf numFmtId="0" fontId="3" fillId="0" borderId="2" xfId="0" quotePrefix="1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3" fontId="20" fillId="3" borderId="2" xfId="0" applyNumberFormat="1" applyFont="1" applyFill="1" applyBorder="1" applyAlignment="1">
      <alignment vertical="center"/>
    </xf>
    <xf numFmtId="4" fontId="3" fillId="3" borderId="3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3" fontId="12" fillId="3" borderId="1" xfId="0" applyNumberFormat="1" applyFont="1" applyFill="1" applyBorder="1" applyAlignment="1">
      <alignment horizontal="left" vertical="center"/>
    </xf>
    <xf numFmtId="4" fontId="3" fillId="0" borderId="3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/>
    <xf numFmtId="3" fontId="3" fillId="0" borderId="1" xfId="0" quotePrefix="1" applyNumberFormat="1" applyFont="1" applyBorder="1" applyAlignment="1">
      <alignment horizontal="left" wrapText="1"/>
    </xf>
    <xf numFmtId="3" fontId="3" fillId="0" borderId="2" xfId="0" quotePrefix="1" applyNumberFormat="1" applyFont="1" applyBorder="1" applyAlignment="1">
      <alignment horizontal="left" wrapText="1"/>
    </xf>
    <xf numFmtId="3" fontId="3" fillId="0" borderId="2" xfId="0" quotePrefix="1" applyNumberFormat="1" applyFont="1" applyBorder="1" applyAlignment="1">
      <alignment horizontal="center" wrapText="1"/>
    </xf>
    <xf numFmtId="3" fontId="3" fillId="0" borderId="2" xfId="0" quotePrefix="1" applyNumberFormat="1" applyFont="1" applyBorder="1" applyAlignment="1">
      <alignment horizontal="left"/>
    </xf>
    <xf numFmtId="3" fontId="3" fillId="0" borderId="0" xfId="0" quotePrefix="1" applyNumberFormat="1" applyFont="1" applyAlignment="1">
      <alignment horizontal="center" vertical="center" wrapText="1"/>
    </xf>
    <xf numFmtId="4" fontId="12" fillId="4" borderId="1" xfId="0" quotePrefix="1" applyNumberFormat="1" applyFont="1" applyFill="1" applyBorder="1" applyAlignment="1">
      <alignment horizontal="right"/>
    </xf>
    <xf numFmtId="4" fontId="12" fillId="4" borderId="3" xfId="0" applyNumberFormat="1" applyFont="1" applyFill="1" applyBorder="1" applyAlignment="1">
      <alignment horizontal="right" wrapText="1"/>
    </xf>
    <xf numFmtId="4" fontId="12" fillId="3" borderId="1" xfId="0" quotePrefix="1" applyNumberFormat="1" applyFont="1" applyFill="1" applyBorder="1" applyAlignment="1">
      <alignment horizontal="right"/>
    </xf>
    <xf numFmtId="4" fontId="12" fillId="3" borderId="3" xfId="0" quotePrefix="1" applyNumberFormat="1" applyFont="1" applyFill="1" applyBorder="1" applyAlignment="1">
      <alignment horizontal="right"/>
    </xf>
    <xf numFmtId="3" fontId="12" fillId="0" borderId="0" xfId="0" quotePrefix="1" applyNumberFormat="1" applyFont="1" applyAlignment="1">
      <alignment horizontal="center" vertical="center" wrapText="1"/>
    </xf>
    <xf numFmtId="3" fontId="20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3" fontId="12" fillId="0" borderId="1" xfId="0" quotePrefix="1" applyNumberFormat="1" applyFont="1" applyBorder="1" applyAlignment="1">
      <alignment horizontal="left" wrapText="1"/>
    </xf>
    <xf numFmtId="3" fontId="12" fillId="0" borderId="2" xfId="0" quotePrefix="1" applyNumberFormat="1" applyFont="1" applyBorder="1" applyAlignment="1">
      <alignment horizontal="left" wrapText="1"/>
    </xf>
    <xf numFmtId="3" fontId="12" fillId="0" borderId="2" xfId="0" quotePrefix="1" applyNumberFormat="1" applyFont="1" applyBorder="1" applyAlignment="1">
      <alignment horizontal="center" wrapText="1"/>
    </xf>
    <xf numFmtId="3" fontId="12" fillId="0" borderId="2" xfId="0" quotePrefix="1" applyNumberFormat="1" applyFont="1" applyBorder="1" applyAlignment="1">
      <alignment horizontal="left"/>
    </xf>
    <xf numFmtId="4" fontId="3" fillId="3" borderId="1" xfId="0" quotePrefix="1" applyNumberFormat="1" applyFont="1" applyFill="1" applyBorder="1" applyAlignment="1">
      <alignment horizontal="right"/>
    </xf>
    <xf numFmtId="4" fontId="3" fillId="3" borderId="3" xfId="0" quotePrefix="1" applyNumberFormat="1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right" wrapText="1"/>
    </xf>
    <xf numFmtId="4" fontId="14" fillId="2" borderId="3" xfId="0" applyNumberFormat="1" applyFont="1" applyFill="1" applyBorder="1" applyAlignment="1">
      <alignment horizontal="right" wrapText="1"/>
    </xf>
    <xf numFmtId="4" fontId="4" fillId="2" borderId="3" xfId="0" applyNumberFormat="1" applyFont="1" applyFill="1" applyBorder="1" applyAlignment="1">
      <alignment wrapText="1"/>
    </xf>
    <xf numFmtId="4" fontId="14" fillId="0" borderId="3" xfId="0" applyNumberFormat="1" applyFont="1" applyBorder="1"/>
    <xf numFmtId="4" fontId="2" fillId="0" borderId="4" xfId="0" applyNumberFormat="1" applyFont="1" applyBorder="1" applyAlignment="1">
      <alignment wrapText="1"/>
    </xf>
    <xf numFmtId="4" fontId="2" fillId="0" borderId="4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3" fontId="12" fillId="3" borderId="1" xfId="0" quotePrefix="1" applyNumberFormat="1" applyFont="1" applyFill="1" applyBorder="1" applyAlignment="1">
      <alignment horizontal="left" vertical="center" wrapText="1"/>
    </xf>
    <xf numFmtId="3" fontId="20" fillId="3" borderId="2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wrapText="1"/>
    </xf>
    <xf numFmtId="3" fontId="12" fillId="4" borderId="1" xfId="0" applyNumberFormat="1" applyFont="1" applyFill="1" applyBorder="1" applyAlignment="1">
      <alignment horizontal="left" vertical="center" wrapText="1"/>
    </xf>
    <xf numFmtId="3" fontId="12" fillId="4" borderId="2" xfId="0" applyNumberFormat="1" applyFont="1" applyFill="1" applyBorder="1" applyAlignment="1">
      <alignment horizontal="left" vertical="center" wrapText="1"/>
    </xf>
    <xf numFmtId="3" fontId="12" fillId="4" borderId="4" xfId="0" applyNumberFormat="1" applyFont="1" applyFill="1" applyBorder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left" vertical="center" wrapText="1"/>
    </xf>
    <xf numFmtId="3" fontId="12" fillId="3" borderId="2" xfId="0" applyNumberFormat="1" applyFont="1" applyFill="1" applyBorder="1" applyAlignment="1">
      <alignment horizontal="left" vertical="center" wrapText="1"/>
    </xf>
    <xf numFmtId="3" fontId="12" fillId="3" borderId="4" xfId="0" applyNumberFormat="1" applyFont="1" applyFill="1" applyBorder="1" applyAlignment="1">
      <alignment horizontal="left" vertical="center" wrapText="1"/>
    </xf>
    <xf numFmtId="3" fontId="12" fillId="0" borderId="0" xfId="0" applyNumberFormat="1" applyFont="1" applyAlignment="1">
      <alignment horizontal="center" vertical="center" wrapText="1"/>
    </xf>
    <xf numFmtId="3" fontId="9" fillId="0" borderId="2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left" vertical="center" wrapText="1"/>
    </xf>
    <xf numFmtId="3" fontId="12" fillId="0" borderId="1" xfId="0" quotePrefix="1" applyNumberFormat="1" applyFont="1" applyBorder="1" applyAlignment="1">
      <alignment horizontal="left" vertical="center"/>
    </xf>
    <xf numFmtId="3" fontId="20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3" fontId="20" fillId="3" borderId="2" xfId="0" applyNumberFormat="1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left" vertical="center" wrapText="1"/>
    </xf>
    <xf numFmtId="3" fontId="20" fillId="0" borderId="2" xfId="0" applyNumberFormat="1" applyFont="1" applyBorder="1" applyAlignment="1">
      <alignment vertical="center" wrapText="1"/>
    </xf>
    <xf numFmtId="3" fontId="12" fillId="0" borderId="1" xfId="0" quotePrefix="1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4" fontId="3" fillId="0" borderId="0" xfId="0" applyNumberFormat="1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A8" sqref="A8:E8"/>
    </sheetView>
  </sheetViews>
  <sheetFormatPr defaultRowHeight="15" x14ac:dyDescent="0.25"/>
  <cols>
    <col min="5" max="8" width="25.28515625" customWidth="1"/>
  </cols>
  <sheetData>
    <row r="1" spans="1:10" ht="42" customHeight="1" x14ac:dyDescent="0.25">
      <c r="A1" s="131" t="s">
        <v>301</v>
      </c>
      <c r="B1" s="131"/>
      <c r="C1" s="131"/>
      <c r="D1" s="131"/>
      <c r="E1" s="131"/>
      <c r="F1" s="131"/>
      <c r="G1" s="131"/>
      <c r="H1" s="131"/>
      <c r="I1" s="87"/>
      <c r="J1" s="87"/>
    </row>
    <row r="2" spans="1:10" ht="15.75" x14ac:dyDescent="0.25">
      <c r="A2" s="76"/>
      <c r="B2" s="76"/>
      <c r="C2" s="76"/>
      <c r="D2" s="76"/>
      <c r="E2" s="76"/>
      <c r="F2" s="76"/>
      <c r="G2" s="76"/>
      <c r="H2" s="76"/>
      <c r="I2" s="87"/>
      <c r="J2" s="87"/>
    </row>
    <row r="3" spans="1:10" ht="15.75" x14ac:dyDescent="0.25">
      <c r="A3" s="131" t="s">
        <v>21</v>
      </c>
      <c r="B3" s="131"/>
      <c r="C3" s="131"/>
      <c r="D3" s="131"/>
      <c r="E3" s="131"/>
      <c r="F3" s="131"/>
      <c r="G3" s="150"/>
      <c r="H3" s="150"/>
      <c r="I3" s="87"/>
      <c r="J3" s="87"/>
    </row>
    <row r="4" spans="1:10" ht="15.75" x14ac:dyDescent="0.25">
      <c r="A4" s="131" t="s">
        <v>26</v>
      </c>
      <c r="B4" s="151"/>
      <c r="C4" s="151"/>
      <c r="D4" s="151"/>
      <c r="E4" s="151"/>
      <c r="F4" s="151"/>
      <c r="G4" s="151"/>
      <c r="H4" s="151"/>
      <c r="I4" s="87"/>
      <c r="J4" s="87"/>
    </row>
    <row r="5" spans="1:10" ht="15.75" x14ac:dyDescent="0.25">
      <c r="A5" s="88"/>
      <c r="B5" s="89"/>
      <c r="C5" s="89"/>
      <c r="D5" s="89"/>
      <c r="E5" s="90"/>
      <c r="F5" s="91"/>
      <c r="G5" s="91"/>
      <c r="H5" s="92" t="s">
        <v>32</v>
      </c>
      <c r="I5" s="87"/>
      <c r="J5" s="87"/>
    </row>
    <row r="6" spans="1:10" ht="47.25" x14ac:dyDescent="0.25">
      <c r="A6" s="93"/>
      <c r="B6" s="94"/>
      <c r="C6" s="94"/>
      <c r="D6" s="95"/>
      <c r="E6" s="96"/>
      <c r="F6" s="97" t="s">
        <v>293</v>
      </c>
      <c r="G6" s="97" t="s">
        <v>292</v>
      </c>
      <c r="H6" s="97" t="s">
        <v>300</v>
      </c>
      <c r="I6" s="87"/>
      <c r="J6" s="87"/>
    </row>
    <row r="7" spans="1:10" ht="15.75" x14ac:dyDescent="0.25">
      <c r="A7" s="142" t="s">
        <v>0</v>
      </c>
      <c r="B7" s="136"/>
      <c r="C7" s="136"/>
      <c r="D7" s="136"/>
      <c r="E7" s="152"/>
      <c r="F7" s="99">
        <f t="shared" ref="F7:H7" si="0">F8+F9</f>
        <v>3086644</v>
      </c>
      <c r="G7" s="99">
        <v>20000</v>
      </c>
      <c r="H7" s="99">
        <f t="shared" si="0"/>
        <v>3106644</v>
      </c>
      <c r="I7" s="87"/>
      <c r="J7" s="87"/>
    </row>
    <row r="8" spans="1:10" ht="15.75" x14ac:dyDescent="0.25">
      <c r="A8" s="153" t="s">
        <v>33</v>
      </c>
      <c r="B8" s="154"/>
      <c r="C8" s="154"/>
      <c r="D8" s="154"/>
      <c r="E8" s="149"/>
      <c r="F8" s="100">
        <v>3086644</v>
      </c>
      <c r="G8" s="99">
        <v>20000</v>
      </c>
      <c r="H8" s="100">
        <v>3106644</v>
      </c>
      <c r="I8" s="87"/>
      <c r="J8" s="87"/>
    </row>
    <row r="9" spans="1:10" ht="15.75" x14ac:dyDescent="0.25">
      <c r="A9" s="148" t="s">
        <v>34</v>
      </c>
      <c r="B9" s="149"/>
      <c r="C9" s="149"/>
      <c r="D9" s="149"/>
      <c r="E9" s="149"/>
      <c r="F9" s="100"/>
      <c r="G9" s="101"/>
      <c r="H9" s="100"/>
      <c r="I9" s="87"/>
      <c r="J9" s="87"/>
    </row>
    <row r="10" spans="1:10" ht="15.75" x14ac:dyDescent="0.25">
      <c r="A10" s="102" t="s">
        <v>1</v>
      </c>
      <c r="B10" s="98"/>
      <c r="C10" s="98"/>
      <c r="D10" s="98"/>
      <c r="E10" s="98"/>
      <c r="F10" s="99">
        <f t="shared" ref="F10:H10" si="1">F11+F12</f>
        <v>3085274.44</v>
      </c>
      <c r="G10" s="99">
        <v>20000</v>
      </c>
      <c r="H10" s="99">
        <f t="shared" si="1"/>
        <v>3105274.44</v>
      </c>
      <c r="I10" s="87"/>
      <c r="J10" s="87"/>
    </row>
    <row r="11" spans="1:10" ht="15.75" x14ac:dyDescent="0.25">
      <c r="A11" s="155" t="s">
        <v>35</v>
      </c>
      <c r="B11" s="154"/>
      <c r="C11" s="154"/>
      <c r="D11" s="154"/>
      <c r="E11" s="154"/>
      <c r="F11" s="100">
        <v>2964635.44</v>
      </c>
      <c r="G11" s="101">
        <v>20000</v>
      </c>
      <c r="H11" s="103">
        <v>2984635.44</v>
      </c>
      <c r="I11" s="87"/>
      <c r="J11" s="87"/>
    </row>
    <row r="12" spans="1:10" ht="15.75" x14ac:dyDescent="0.25">
      <c r="A12" s="148" t="s">
        <v>36</v>
      </c>
      <c r="B12" s="149"/>
      <c r="C12" s="149"/>
      <c r="D12" s="149"/>
      <c r="E12" s="149"/>
      <c r="F12" s="100">
        <v>120639</v>
      </c>
      <c r="G12" s="101">
        <f t="shared" ref="G12:G13" si="2">(H12-F12)</f>
        <v>0</v>
      </c>
      <c r="H12" s="103">
        <v>120639</v>
      </c>
      <c r="I12" s="87"/>
      <c r="J12" s="87"/>
    </row>
    <row r="13" spans="1:10" ht="15.75" x14ac:dyDescent="0.25">
      <c r="A13" s="135" t="s">
        <v>47</v>
      </c>
      <c r="B13" s="136"/>
      <c r="C13" s="136"/>
      <c r="D13" s="136"/>
      <c r="E13" s="136"/>
      <c r="F13" s="99">
        <v>1369.56</v>
      </c>
      <c r="G13" s="99">
        <f t="shared" si="2"/>
        <v>5.5933924159035087E-11</v>
      </c>
      <c r="H13" s="99">
        <f t="shared" ref="H13" si="3">H7-H10</f>
        <v>1369.5600000000559</v>
      </c>
      <c r="I13" s="87"/>
      <c r="J13" s="87"/>
    </row>
    <row r="14" spans="1:10" ht="15.75" x14ac:dyDescent="0.25">
      <c r="A14" s="81"/>
      <c r="B14" s="104"/>
      <c r="C14" s="104"/>
      <c r="D14" s="104"/>
      <c r="E14" s="104"/>
      <c r="F14" s="105"/>
      <c r="G14" s="105"/>
      <c r="H14" s="105"/>
      <c r="I14" s="87"/>
      <c r="J14" s="87"/>
    </row>
    <row r="15" spans="1:10" ht="15.75" x14ac:dyDescent="0.25">
      <c r="A15" s="137" t="s">
        <v>27</v>
      </c>
      <c r="B15" s="138"/>
      <c r="C15" s="138"/>
      <c r="D15" s="138"/>
      <c r="E15" s="138"/>
      <c r="F15" s="138"/>
      <c r="G15" s="138"/>
      <c r="H15" s="138"/>
      <c r="I15" s="87"/>
      <c r="J15" s="87"/>
    </row>
    <row r="16" spans="1:10" ht="15.75" x14ac:dyDescent="0.25">
      <c r="A16" s="81"/>
      <c r="B16" s="104"/>
      <c r="C16" s="104"/>
      <c r="D16" s="104"/>
      <c r="E16" s="104"/>
      <c r="F16" s="105"/>
      <c r="G16" s="105"/>
      <c r="H16" s="105"/>
      <c r="I16" s="87"/>
      <c r="J16" s="87"/>
    </row>
    <row r="17" spans="1:10" ht="47.25" x14ac:dyDescent="0.25">
      <c r="A17" s="106"/>
      <c r="B17" s="107"/>
      <c r="C17" s="107"/>
      <c r="D17" s="108"/>
      <c r="E17" s="109"/>
      <c r="F17" s="97" t="s">
        <v>293</v>
      </c>
      <c r="G17" s="97" t="s">
        <v>292</v>
      </c>
      <c r="H17" s="97" t="s">
        <v>300</v>
      </c>
      <c r="I17" s="87"/>
      <c r="J17" s="87"/>
    </row>
    <row r="18" spans="1:10" ht="15.75" x14ac:dyDescent="0.25">
      <c r="A18" s="148" t="s">
        <v>37</v>
      </c>
      <c r="B18" s="149"/>
      <c r="C18" s="149"/>
      <c r="D18" s="149"/>
      <c r="E18" s="149"/>
      <c r="F18" s="100"/>
      <c r="G18" s="101">
        <f t="shared" ref="G18" si="4">(H18-F18)</f>
        <v>0</v>
      </c>
      <c r="H18" s="103"/>
      <c r="I18" s="87"/>
      <c r="J18" s="87"/>
    </row>
    <row r="19" spans="1:10" ht="15.75" x14ac:dyDescent="0.25">
      <c r="A19" s="148" t="s">
        <v>38</v>
      </c>
      <c r="B19" s="149"/>
      <c r="C19" s="149"/>
      <c r="D19" s="149"/>
      <c r="E19" s="149"/>
      <c r="F19" s="100"/>
      <c r="G19" s="100"/>
      <c r="H19" s="103"/>
      <c r="I19" s="87"/>
      <c r="J19" s="87"/>
    </row>
    <row r="20" spans="1:10" ht="15.75" x14ac:dyDescent="0.25">
      <c r="A20" s="135" t="s">
        <v>2</v>
      </c>
      <c r="B20" s="136"/>
      <c r="C20" s="136"/>
      <c r="D20" s="136"/>
      <c r="E20" s="136"/>
      <c r="F20" s="99">
        <f t="shared" ref="F20:H20" si="5">F18-F19</f>
        <v>0</v>
      </c>
      <c r="G20" s="99">
        <f t="shared" si="5"/>
        <v>0</v>
      </c>
      <c r="H20" s="99">
        <f t="shared" si="5"/>
        <v>0</v>
      </c>
      <c r="I20" s="87"/>
      <c r="J20" s="87"/>
    </row>
    <row r="21" spans="1:10" ht="15.75" x14ac:dyDescent="0.25">
      <c r="A21" s="135" t="s">
        <v>48</v>
      </c>
      <c r="B21" s="136"/>
      <c r="C21" s="136"/>
      <c r="D21" s="136"/>
      <c r="E21" s="136"/>
      <c r="F21" s="99">
        <f t="shared" ref="F21:H21" si="6">F13+F20</f>
        <v>1369.56</v>
      </c>
      <c r="G21" s="99">
        <f t="shared" si="6"/>
        <v>5.5933924159035087E-11</v>
      </c>
      <c r="H21" s="99">
        <f t="shared" si="6"/>
        <v>1369.5600000000559</v>
      </c>
      <c r="I21" s="87"/>
      <c r="J21" s="87"/>
    </row>
    <row r="22" spans="1:10" ht="15.75" x14ac:dyDescent="0.25">
      <c r="A22" s="110"/>
      <c r="B22" s="104"/>
      <c r="C22" s="104"/>
      <c r="D22" s="104"/>
      <c r="E22" s="104"/>
      <c r="F22" s="105"/>
      <c r="G22" s="105"/>
      <c r="H22" s="105"/>
      <c r="I22" s="87"/>
      <c r="J22" s="87"/>
    </row>
    <row r="23" spans="1:10" ht="15.75" x14ac:dyDescent="0.25">
      <c r="A23" s="137" t="s">
        <v>49</v>
      </c>
      <c r="B23" s="138"/>
      <c r="C23" s="138"/>
      <c r="D23" s="138"/>
      <c r="E23" s="138"/>
      <c r="F23" s="138"/>
      <c r="G23" s="138"/>
      <c r="H23" s="138"/>
      <c r="I23" s="87"/>
      <c r="J23" s="87"/>
    </row>
    <row r="24" spans="1:10" ht="15.75" x14ac:dyDescent="0.25">
      <c r="A24" s="81"/>
      <c r="B24" s="82"/>
      <c r="C24" s="82"/>
      <c r="D24" s="82"/>
      <c r="E24" s="82"/>
      <c r="F24" s="82"/>
      <c r="G24" s="82"/>
      <c r="H24" s="82"/>
      <c r="I24" s="87"/>
      <c r="J24" s="87"/>
    </row>
    <row r="25" spans="1:10" ht="47.25" x14ac:dyDescent="0.25">
      <c r="A25" s="106"/>
      <c r="B25" s="107"/>
      <c r="C25" s="107"/>
      <c r="D25" s="108"/>
      <c r="E25" s="109"/>
      <c r="F25" s="97" t="s">
        <v>293</v>
      </c>
      <c r="G25" s="97" t="s">
        <v>292</v>
      </c>
      <c r="H25" s="97" t="s">
        <v>300</v>
      </c>
      <c r="I25" s="87"/>
      <c r="J25" s="87"/>
    </row>
    <row r="26" spans="1:10" ht="15" customHeight="1" x14ac:dyDescent="0.25">
      <c r="A26" s="139" t="s">
        <v>50</v>
      </c>
      <c r="B26" s="140"/>
      <c r="C26" s="140"/>
      <c r="D26" s="140"/>
      <c r="E26" s="141"/>
      <c r="F26" s="111">
        <v>-1369.56</v>
      </c>
      <c r="G26" s="99">
        <v>0</v>
      </c>
      <c r="H26" s="112">
        <v>-1369.56</v>
      </c>
      <c r="I26" s="87"/>
      <c r="J26" s="87"/>
    </row>
    <row r="27" spans="1:10" ht="15" customHeight="1" x14ac:dyDescent="0.25">
      <c r="A27" s="135" t="s">
        <v>51</v>
      </c>
      <c r="B27" s="136"/>
      <c r="C27" s="136"/>
      <c r="D27" s="136"/>
      <c r="E27" s="136"/>
      <c r="F27" s="113">
        <v>0</v>
      </c>
      <c r="G27" s="113">
        <v>0</v>
      </c>
      <c r="H27" s="114">
        <f>SUM(H21+H26)</f>
        <v>5.5933924159035087E-11</v>
      </c>
      <c r="I27" s="87"/>
      <c r="J27" s="87"/>
    </row>
    <row r="28" spans="1:10" ht="45" customHeight="1" x14ac:dyDescent="0.25">
      <c r="A28" s="142" t="s">
        <v>52</v>
      </c>
      <c r="B28" s="143"/>
      <c r="C28" s="143"/>
      <c r="D28" s="143"/>
      <c r="E28" s="144"/>
      <c r="F28" s="113">
        <v>0</v>
      </c>
      <c r="G28" s="113">
        <f t="shared" ref="G28:H28" si="7">G13+G20+G26-G27</f>
        <v>5.5933924159035087E-11</v>
      </c>
      <c r="H28" s="114">
        <f t="shared" si="7"/>
        <v>0</v>
      </c>
      <c r="I28" s="87"/>
      <c r="J28" s="87"/>
    </row>
    <row r="29" spans="1:10" ht="15.75" x14ac:dyDescent="0.25">
      <c r="A29" s="83"/>
      <c r="B29" s="58"/>
      <c r="C29" s="58"/>
      <c r="D29" s="58"/>
      <c r="E29" s="58"/>
      <c r="F29" s="58"/>
      <c r="G29" s="58"/>
      <c r="H29" s="58"/>
      <c r="I29" s="87"/>
      <c r="J29" s="87"/>
    </row>
    <row r="30" spans="1:10" ht="15.75" x14ac:dyDescent="0.25">
      <c r="A30" s="145" t="s">
        <v>46</v>
      </c>
      <c r="B30" s="145"/>
      <c r="C30" s="145"/>
      <c r="D30" s="145"/>
      <c r="E30" s="145"/>
      <c r="F30" s="145"/>
      <c r="G30" s="145"/>
      <c r="H30" s="145"/>
      <c r="I30" s="87"/>
      <c r="J30" s="87"/>
    </row>
    <row r="31" spans="1:10" ht="15.75" x14ac:dyDescent="0.25">
      <c r="A31" s="115"/>
      <c r="B31" s="116"/>
      <c r="C31" s="116"/>
      <c r="D31" s="116"/>
      <c r="E31" s="116"/>
      <c r="F31" s="117"/>
      <c r="G31" s="117"/>
      <c r="H31" s="117"/>
      <c r="I31" s="87"/>
      <c r="J31" s="87"/>
    </row>
    <row r="32" spans="1:10" ht="47.25" x14ac:dyDescent="0.25">
      <c r="A32" s="118"/>
      <c r="B32" s="119"/>
      <c r="C32" s="119"/>
      <c r="D32" s="120"/>
      <c r="E32" s="121"/>
      <c r="F32" s="97" t="s">
        <v>293</v>
      </c>
      <c r="G32" s="97" t="s">
        <v>292</v>
      </c>
      <c r="H32" s="97" t="s">
        <v>300</v>
      </c>
      <c r="I32" s="87"/>
      <c r="J32" s="87"/>
    </row>
    <row r="33" spans="1:10" ht="26.25" customHeight="1" x14ac:dyDescent="0.25">
      <c r="A33" s="139" t="s">
        <v>50</v>
      </c>
      <c r="B33" s="140"/>
      <c r="C33" s="140"/>
      <c r="D33" s="140"/>
      <c r="E33" s="141"/>
      <c r="F33" s="111">
        <v>-1369.56</v>
      </c>
      <c r="G33" s="111">
        <v>0</v>
      </c>
      <c r="H33" s="112">
        <v>-1369.56</v>
      </c>
      <c r="I33" s="87"/>
      <c r="J33" s="87"/>
    </row>
    <row r="34" spans="1:10" ht="28.5" customHeight="1" x14ac:dyDescent="0.25">
      <c r="A34" s="139" t="s">
        <v>53</v>
      </c>
      <c r="B34" s="140"/>
      <c r="C34" s="140"/>
      <c r="D34" s="140"/>
      <c r="E34" s="141"/>
      <c r="F34" s="111">
        <v>-1369.56</v>
      </c>
      <c r="G34" s="111">
        <v>0</v>
      </c>
      <c r="H34" s="112">
        <v>-1369.56</v>
      </c>
      <c r="I34" s="87"/>
      <c r="J34" s="87"/>
    </row>
    <row r="35" spans="1:10" ht="15.75" x14ac:dyDescent="0.25">
      <c r="A35" s="139" t="s">
        <v>54</v>
      </c>
      <c r="B35" s="146"/>
      <c r="C35" s="146"/>
      <c r="D35" s="146"/>
      <c r="E35" s="147"/>
      <c r="F35" s="111">
        <v>0</v>
      </c>
      <c r="G35" s="111">
        <v>0</v>
      </c>
      <c r="H35" s="112">
        <v>0</v>
      </c>
      <c r="I35" s="87"/>
      <c r="J35" s="87"/>
    </row>
    <row r="36" spans="1:10" ht="15" customHeight="1" x14ac:dyDescent="0.25">
      <c r="A36" s="135" t="s">
        <v>51</v>
      </c>
      <c r="B36" s="136"/>
      <c r="C36" s="136"/>
      <c r="D36" s="136"/>
      <c r="E36" s="136"/>
      <c r="F36" s="122">
        <f t="shared" ref="F36:H36" si="8">F33-F34+F35</f>
        <v>0</v>
      </c>
      <c r="G36" s="122">
        <f t="shared" si="8"/>
        <v>0</v>
      </c>
      <c r="H36" s="123">
        <f t="shared" si="8"/>
        <v>0</v>
      </c>
      <c r="I36" s="87"/>
      <c r="J36" s="87"/>
    </row>
    <row r="37" spans="1:10" ht="17.25" customHeight="1" x14ac:dyDescent="0.25"/>
    <row r="38" spans="1:10" x14ac:dyDescent="0.25">
      <c r="A38" s="133"/>
      <c r="B38" s="134"/>
      <c r="C38" s="134"/>
      <c r="D38" s="134"/>
      <c r="E38" s="134"/>
      <c r="F38" s="134"/>
      <c r="G38" s="134"/>
      <c r="H38" s="134"/>
    </row>
    <row r="39" spans="1:10" ht="9" customHeight="1" x14ac:dyDescent="0.25"/>
  </sheetData>
  <mergeCells count="24">
    <mergeCell ref="A19:E19"/>
    <mergeCell ref="A1:H1"/>
    <mergeCell ref="A3:H3"/>
    <mergeCell ref="A4:H4"/>
    <mergeCell ref="A7:E7"/>
    <mergeCell ref="A8:E8"/>
    <mergeCell ref="A9:E9"/>
    <mergeCell ref="A11:E11"/>
    <mergeCell ref="A12:E12"/>
    <mergeCell ref="A13:E13"/>
    <mergeCell ref="A15:H15"/>
    <mergeCell ref="A18:E18"/>
    <mergeCell ref="A38:H38"/>
    <mergeCell ref="A20:E20"/>
    <mergeCell ref="A21:E21"/>
    <mergeCell ref="A23:H23"/>
    <mergeCell ref="A26:E26"/>
    <mergeCell ref="A27:E27"/>
    <mergeCell ref="A28:E28"/>
    <mergeCell ref="A30:H30"/>
    <mergeCell ref="A33:E33"/>
    <mergeCell ref="A34:E34"/>
    <mergeCell ref="A35:E35"/>
    <mergeCell ref="A36:E3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1"/>
  <sheetViews>
    <sheetView topLeftCell="A28" workbookViewId="0">
      <selection activeCell="J51" sqref="J51"/>
    </sheetView>
  </sheetViews>
  <sheetFormatPr defaultRowHeight="15" x14ac:dyDescent="0.25"/>
  <cols>
    <col min="1" max="1" width="7.42578125" bestFit="1" customWidth="1"/>
    <col min="2" max="2" width="5" customWidth="1"/>
    <col min="3" max="3" width="8" customWidth="1"/>
    <col min="4" max="4" width="5.28515625" customWidth="1"/>
    <col min="5" max="5" width="9.5703125" customWidth="1"/>
    <col min="6" max="6" width="6.85546875" customWidth="1"/>
    <col min="7" max="7" width="49.42578125" customWidth="1"/>
    <col min="8" max="8" width="13.140625" customWidth="1"/>
    <col min="9" max="9" width="20.42578125" customWidth="1"/>
    <col min="10" max="10" width="15.140625" customWidth="1"/>
  </cols>
  <sheetData>
    <row r="1" spans="1:10" ht="42" customHeight="1" x14ac:dyDescent="0.25">
      <c r="A1" s="131"/>
      <c r="B1" s="131"/>
      <c r="C1" s="131"/>
      <c r="D1" s="131"/>
      <c r="E1" s="131"/>
      <c r="F1" s="131"/>
      <c r="G1" s="131"/>
      <c r="H1" s="131"/>
      <c r="I1" s="131"/>
      <c r="J1" s="131"/>
    </row>
    <row r="2" spans="1:10" ht="18" customHeight="1" x14ac:dyDescent="0.25">
      <c r="A2" s="131" t="s">
        <v>4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ht="18" x14ac:dyDescent="0.25">
      <c r="A3" s="1"/>
      <c r="B3" s="1"/>
      <c r="C3" s="1"/>
      <c r="D3" s="1"/>
      <c r="E3" s="1"/>
      <c r="F3" s="1"/>
      <c r="G3" s="1"/>
      <c r="H3" s="1"/>
      <c r="I3" s="2"/>
      <c r="J3" s="2"/>
    </row>
    <row r="4" spans="1:10" ht="15.75" customHeight="1" x14ac:dyDescent="0.25">
      <c r="A4" s="131" t="s">
        <v>268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8" x14ac:dyDescent="0.25">
      <c r="A5" s="1"/>
      <c r="B5" s="1"/>
      <c r="C5" s="1"/>
      <c r="D5" s="1"/>
      <c r="E5" s="1"/>
      <c r="F5" s="1"/>
      <c r="G5" s="1"/>
      <c r="H5" s="1"/>
      <c r="I5" s="2"/>
      <c r="J5" s="2"/>
    </row>
    <row r="6" spans="1:10" ht="47.25" customHeight="1" x14ac:dyDescent="0.25">
      <c r="A6" s="18" t="s">
        <v>5</v>
      </c>
      <c r="B6" s="20" t="s">
        <v>6</v>
      </c>
      <c r="C6" s="20" t="s">
        <v>55</v>
      </c>
      <c r="D6" s="20" t="s">
        <v>56</v>
      </c>
      <c r="E6" s="20" t="s">
        <v>70</v>
      </c>
      <c r="F6" s="20" t="s">
        <v>244</v>
      </c>
      <c r="G6" s="20" t="s">
        <v>3</v>
      </c>
      <c r="H6" s="59" t="s">
        <v>293</v>
      </c>
      <c r="I6" s="59" t="s">
        <v>292</v>
      </c>
      <c r="J6" s="59" t="s">
        <v>300</v>
      </c>
    </row>
    <row r="7" spans="1:10" x14ac:dyDescent="0.25">
      <c r="A7" s="3"/>
      <c r="B7" s="3"/>
      <c r="C7" s="3"/>
      <c r="D7" s="3"/>
      <c r="E7" s="3"/>
      <c r="F7" s="3"/>
      <c r="G7" s="3" t="s">
        <v>0</v>
      </c>
      <c r="H7" s="21">
        <f>H8</f>
        <v>3086644</v>
      </c>
      <c r="I7" s="21">
        <f>I8</f>
        <v>20000</v>
      </c>
      <c r="J7" s="21">
        <f t="shared" ref="J7" si="0">J8</f>
        <v>3106644</v>
      </c>
    </row>
    <row r="8" spans="1:10" x14ac:dyDescent="0.25">
      <c r="A8" s="3">
        <v>6</v>
      </c>
      <c r="B8" s="3"/>
      <c r="C8" s="3"/>
      <c r="D8" s="3"/>
      <c r="E8" s="3"/>
      <c r="F8" s="3"/>
      <c r="G8" s="3" t="s">
        <v>7</v>
      </c>
      <c r="H8" s="21">
        <f>H9+H26+H31+H34+H42+H22</f>
        <v>3086644</v>
      </c>
      <c r="I8" s="21">
        <f>I9+I26+I31+I34+I42+I22</f>
        <v>20000</v>
      </c>
      <c r="J8" s="21">
        <f t="shared" ref="J8" si="1">J9+J26+J31+J34+J42+J22</f>
        <v>3106644</v>
      </c>
    </row>
    <row r="9" spans="1:10" ht="25.5" x14ac:dyDescent="0.25">
      <c r="A9" s="3"/>
      <c r="B9" s="3">
        <v>63</v>
      </c>
      <c r="C9" s="3"/>
      <c r="D9" s="3"/>
      <c r="E9" s="3"/>
      <c r="F9" s="3"/>
      <c r="G9" s="3" t="s">
        <v>28</v>
      </c>
      <c r="H9" s="21">
        <f>H10+H13+H19+H16</f>
        <v>42060</v>
      </c>
      <c r="I9" s="21">
        <v>0</v>
      </c>
      <c r="J9" s="21">
        <v>42060</v>
      </c>
    </row>
    <row r="10" spans="1:10" ht="25.5" x14ac:dyDescent="0.25">
      <c r="A10" s="3"/>
      <c r="B10" s="3"/>
      <c r="C10" s="7">
        <v>632</v>
      </c>
      <c r="D10" s="7"/>
      <c r="E10" s="7"/>
      <c r="F10" s="7"/>
      <c r="G10" s="7" t="s">
        <v>275</v>
      </c>
      <c r="H10" s="23">
        <v>36000</v>
      </c>
      <c r="I10" s="23">
        <f t="shared" ref="I10:I47" si="2">SUM(J10-H10)</f>
        <v>0</v>
      </c>
      <c r="J10" s="23">
        <v>36000</v>
      </c>
    </row>
    <row r="11" spans="1:10" x14ac:dyDescent="0.25">
      <c r="A11" s="3"/>
      <c r="B11" s="3"/>
      <c r="C11" s="7"/>
      <c r="D11" s="7">
        <v>6323</v>
      </c>
      <c r="E11" s="7"/>
      <c r="F11" s="7"/>
      <c r="G11" s="7" t="s">
        <v>276</v>
      </c>
      <c r="H11" s="23">
        <v>36000</v>
      </c>
      <c r="I11" s="23">
        <f t="shared" si="2"/>
        <v>0</v>
      </c>
      <c r="J11" s="23">
        <v>36000</v>
      </c>
    </row>
    <row r="12" spans="1:10" x14ac:dyDescent="0.25">
      <c r="A12" s="3"/>
      <c r="B12" s="3"/>
      <c r="C12" s="7"/>
      <c r="D12" s="7"/>
      <c r="E12" s="7">
        <v>63231000</v>
      </c>
      <c r="F12" s="7">
        <v>561</v>
      </c>
      <c r="G12" s="7" t="s">
        <v>276</v>
      </c>
      <c r="H12" s="23">
        <v>36000</v>
      </c>
      <c r="I12" s="23">
        <f t="shared" si="2"/>
        <v>0</v>
      </c>
      <c r="J12" s="23">
        <v>36000</v>
      </c>
    </row>
    <row r="13" spans="1:10" x14ac:dyDescent="0.25">
      <c r="A13" s="3"/>
      <c r="B13" s="7"/>
      <c r="C13" s="7">
        <v>633</v>
      </c>
      <c r="D13" s="7"/>
      <c r="E13" s="7"/>
      <c r="F13" s="7"/>
      <c r="G13" s="7" t="s">
        <v>221</v>
      </c>
      <c r="H13" s="21">
        <f t="shared" ref="H13:J13" si="3">H14</f>
        <v>1200</v>
      </c>
      <c r="I13" s="21">
        <f t="shared" si="3"/>
        <v>0</v>
      </c>
      <c r="J13" s="21">
        <f t="shared" si="3"/>
        <v>1200</v>
      </c>
    </row>
    <row r="14" spans="1:10" x14ac:dyDescent="0.25">
      <c r="A14" s="4"/>
      <c r="B14" s="4"/>
      <c r="C14" s="4"/>
      <c r="D14" s="4">
        <v>6331</v>
      </c>
      <c r="E14" s="4"/>
      <c r="F14" s="4"/>
      <c r="G14" s="31" t="s">
        <v>222</v>
      </c>
      <c r="H14" s="23">
        <v>1200</v>
      </c>
      <c r="I14" s="23">
        <v>0</v>
      </c>
      <c r="J14" s="24">
        <v>1200</v>
      </c>
    </row>
    <row r="15" spans="1:10" x14ac:dyDescent="0.25">
      <c r="A15" s="4"/>
      <c r="B15" s="4"/>
      <c r="C15" s="4"/>
      <c r="D15" s="4"/>
      <c r="E15" s="4">
        <v>63313000</v>
      </c>
      <c r="F15" s="4">
        <v>52</v>
      </c>
      <c r="G15" s="7" t="s">
        <v>223</v>
      </c>
      <c r="H15" s="23">
        <v>1200</v>
      </c>
      <c r="I15" s="23">
        <v>0</v>
      </c>
      <c r="J15" s="24">
        <v>1200</v>
      </c>
    </row>
    <row r="16" spans="1:10" x14ac:dyDescent="0.25">
      <c r="A16" s="4"/>
      <c r="B16" s="4"/>
      <c r="C16" s="4">
        <v>634</v>
      </c>
      <c r="D16" s="4"/>
      <c r="E16" s="4"/>
      <c r="F16" s="4"/>
      <c r="G16" s="7" t="s">
        <v>211</v>
      </c>
      <c r="H16" s="23">
        <v>0</v>
      </c>
      <c r="I16" s="23">
        <f t="shared" si="2"/>
        <v>0</v>
      </c>
      <c r="J16" s="24">
        <v>0</v>
      </c>
    </row>
    <row r="17" spans="1:10" x14ac:dyDescent="0.25">
      <c r="A17" s="4"/>
      <c r="B17" s="4"/>
      <c r="C17" s="4"/>
      <c r="D17" s="4">
        <v>6341</v>
      </c>
      <c r="E17" s="4"/>
      <c r="F17" s="4"/>
      <c r="G17" s="7" t="s">
        <v>212</v>
      </c>
      <c r="H17" s="23">
        <v>0</v>
      </c>
      <c r="I17" s="23">
        <f t="shared" si="2"/>
        <v>0</v>
      </c>
      <c r="J17" s="24">
        <v>0</v>
      </c>
    </row>
    <row r="18" spans="1:10" x14ac:dyDescent="0.25">
      <c r="A18" s="4"/>
      <c r="B18" s="4"/>
      <c r="C18" s="4"/>
      <c r="D18" s="4"/>
      <c r="E18" s="4">
        <v>63414000</v>
      </c>
      <c r="F18" s="4">
        <v>52</v>
      </c>
      <c r="G18" s="7" t="s">
        <v>213</v>
      </c>
      <c r="H18" s="23">
        <v>0</v>
      </c>
      <c r="I18" s="23">
        <f t="shared" si="2"/>
        <v>0</v>
      </c>
      <c r="J18" s="24">
        <v>0</v>
      </c>
    </row>
    <row r="19" spans="1:10" ht="25.5" x14ac:dyDescent="0.25">
      <c r="A19" s="3"/>
      <c r="B19" s="7"/>
      <c r="C19" s="7">
        <v>636</v>
      </c>
      <c r="D19" s="7"/>
      <c r="E19" s="7"/>
      <c r="F19" s="7"/>
      <c r="G19" s="25" t="s">
        <v>57</v>
      </c>
      <c r="H19" s="21">
        <f t="shared" ref="H19:J20" si="4">H20</f>
        <v>4860</v>
      </c>
      <c r="I19" s="21">
        <v>0</v>
      </c>
      <c r="J19" s="21">
        <v>4860</v>
      </c>
    </row>
    <row r="20" spans="1:10" ht="25.5" x14ac:dyDescent="0.25">
      <c r="A20" s="4"/>
      <c r="B20" s="4"/>
      <c r="C20" s="4"/>
      <c r="D20" s="4">
        <v>6361</v>
      </c>
      <c r="E20" s="4"/>
      <c r="F20" s="4"/>
      <c r="G20" s="25" t="s">
        <v>58</v>
      </c>
      <c r="H20" s="21">
        <f t="shared" si="4"/>
        <v>4860</v>
      </c>
      <c r="I20" s="21">
        <v>0</v>
      </c>
      <c r="J20" s="21">
        <f t="shared" si="4"/>
        <v>4860</v>
      </c>
    </row>
    <row r="21" spans="1:10" ht="25.5" x14ac:dyDescent="0.25">
      <c r="A21" s="4"/>
      <c r="B21" s="4"/>
      <c r="C21" s="4"/>
      <c r="D21" s="4"/>
      <c r="E21" s="4">
        <v>63612000</v>
      </c>
      <c r="F21" s="4">
        <v>52</v>
      </c>
      <c r="G21" s="25" t="s">
        <v>59</v>
      </c>
      <c r="H21" s="23">
        <v>4860</v>
      </c>
      <c r="I21" s="23">
        <v>0</v>
      </c>
      <c r="J21" s="24">
        <v>4860</v>
      </c>
    </row>
    <row r="22" spans="1:10" x14ac:dyDescent="0.25">
      <c r="A22" s="4"/>
      <c r="B22" s="13">
        <v>64</v>
      </c>
      <c r="C22" s="13"/>
      <c r="D22" s="13"/>
      <c r="E22" s="13"/>
      <c r="F22" s="13"/>
      <c r="G22" s="29" t="s">
        <v>242</v>
      </c>
      <c r="H22" s="21">
        <v>0</v>
      </c>
      <c r="I22" s="21">
        <v>0</v>
      </c>
      <c r="J22" s="22">
        <v>0</v>
      </c>
    </row>
    <row r="23" spans="1:10" x14ac:dyDescent="0.25">
      <c r="A23" s="4"/>
      <c r="B23" s="4"/>
      <c r="C23" s="4">
        <v>641</v>
      </c>
      <c r="D23" s="4"/>
      <c r="E23" s="4"/>
      <c r="F23" s="4"/>
      <c r="G23" s="25" t="s">
        <v>241</v>
      </c>
      <c r="H23" s="23">
        <v>0</v>
      </c>
      <c r="I23" s="23">
        <f t="shared" si="2"/>
        <v>0</v>
      </c>
      <c r="J23" s="24">
        <v>0</v>
      </c>
    </row>
    <row r="24" spans="1:10" x14ac:dyDescent="0.25">
      <c r="A24" s="4"/>
      <c r="B24" s="4"/>
      <c r="C24" s="4"/>
      <c r="D24" s="4">
        <v>6413</v>
      </c>
      <c r="E24" s="4"/>
      <c r="F24" s="4"/>
      <c r="G24" s="25" t="s">
        <v>240</v>
      </c>
      <c r="H24" s="23">
        <v>0</v>
      </c>
      <c r="I24" s="23">
        <f t="shared" si="2"/>
        <v>0</v>
      </c>
      <c r="J24" s="24">
        <v>0</v>
      </c>
    </row>
    <row r="25" spans="1:10" x14ac:dyDescent="0.25">
      <c r="A25" s="4"/>
      <c r="B25" s="4"/>
      <c r="C25" s="4"/>
      <c r="D25" s="4"/>
      <c r="E25" s="4">
        <v>64132000</v>
      </c>
      <c r="F25" s="4">
        <v>432</v>
      </c>
      <c r="G25" s="25" t="s">
        <v>239</v>
      </c>
      <c r="H25" s="23">
        <v>0</v>
      </c>
      <c r="I25" s="23">
        <f t="shared" si="2"/>
        <v>0</v>
      </c>
      <c r="J25" s="24">
        <v>0</v>
      </c>
    </row>
    <row r="26" spans="1:10" ht="25.5" x14ac:dyDescent="0.25">
      <c r="A26" s="3"/>
      <c r="B26" s="3">
        <v>65</v>
      </c>
      <c r="C26" s="3"/>
      <c r="D26" s="3"/>
      <c r="E26" s="3"/>
      <c r="F26" s="3"/>
      <c r="G26" s="26" t="s">
        <v>60</v>
      </c>
      <c r="H26" s="21">
        <f>H27</f>
        <v>1950000</v>
      </c>
      <c r="I26" s="21">
        <v>20000</v>
      </c>
      <c r="J26" s="21">
        <f t="shared" ref="J26" si="5">J27</f>
        <v>1970000</v>
      </c>
    </row>
    <row r="27" spans="1:10" x14ac:dyDescent="0.25">
      <c r="A27" s="4"/>
      <c r="B27" s="4"/>
      <c r="C27" s="4">
        <v>652</v>
      </c>
      <c r="D27" s="4"/>
      <c r="E27" s="4"/>
      <c r="F27" s="4"/>
      <c r="G27" s="27" t="s">
        <v>61</v>
      </c>
      <c r="H27" s="21">
        <f t="shared" ref="H27:J27" si="6">H28</f>
        <v>1950000</v>
      </c>
      <c r="I27" s="21">
        <v>20000</v>
      </c>
      <c r="J27" s="21">
        <f t="shared" si="6"/>
        <v>1970000</v>
      </c>
    </row>
    <row r="28" spans="1:10" x14ac:dyDescent="0.25">
      <c r="A28" s="4"/>
      <c r="B28" s="4"/>
      <c r="C28" s="5"/>
      <c r="D28" s="4">
        <v>6526</v>
      </c>
      <c r="E28" s="5"/>
      <c r="F28" s="5"/>
      <c r="G28" s="27" t="s">
        <v>62</v>
      </c>
      <c r="H28" s="21">
        <f t="shared" ref="H28:J28" si="7">H29+H30</f>
        <v>1950000</v>
      </c>
      <c r="I28" s="21">
        <v>20000</v>
      </c>
      <c r="J28" s="21">
        <f t="shared" si="7"/>
        <v>1970000</v>
      </c>
    </row>
    <row r="29" spans="1:10" x14ac:dyDescent="0.25">
      <c r="A29" s="4"/>
      <c r="B29" s="4"/>
      <c r="C29" s="5"/>
      <c r="D29" s="5"/>
      <c r="E29" s="4">
        <v>65264000</v>
      </c>
      <c r="F29" s="4">
        <v>432</v>
      </c>
      <c r="G29" s="32" t="s">
        <v>63</v>
      </c>
      <c r="H29" s="23">
        <v>1950000</v>
      </c>
      <c r="I29" s="23">
        <v>20000</v>
      </c>
      <c r="J29" s="24">
        <v>1970000</v>
      </c>
    </row>
    <row r="30" spans="1:10" x14ac:dyDescent="0.25">
      <c r="A30" s="4"/>
      <c r="B30" s="4"/>
      <c r="C30" s="5"/>
      <c r="D30" s="5"/>
      <c r="E30" s="4">
        <v>65267000</v>
      </c>
      <c r="F30" s="4">
        <v>432</v>
      </c>
      <c r="G30" s="32" t="s">
        <v>251</v>
      </c>
      <c r="H30" s="23">
        <v>0</v>
      </c>
      <c r="I30" s="23">
        <f t="shared" si="2"/>
        <v>0</v>
      </c>
      <c r="J30" s="24">
        <v>0</v>
      </c>
    </row>
    <row r="31" spans="1:10" ht="25.5" x14ac:dyDescent="0.25">
      <c r="A31" s="13"/>
      <c r="B31" s="13">
        <v>66</v>
      </c>
      <c r="C31" s="28"/>
      <c r="D31" s="28"/>
      <c r="E31" s="28"/>
      <c r="F31" s="28"/>
      <c r="G31" s="3" t="s">
        <v>64</v>
      </c>
      <c r="H31" s="21">
        <f t="shared" ref="H31:J32" si="8">H32</f>
        <v>0</v>
      </c>
      <c r="I31" s="21">
        <f t="shared" si="2"/>
        <v>0</v>
      </c>
      <c r="J31" s="21">
        <f t="shared" si="8"/>
        <v>0</v>
      </c>
    </row>
    <row r="32" spans="1:10" x14ac:dyDescent="0.25">
      <c r="A32" s="4"/>
      <c r="B32" s="13"/>
      <c r="C32" s="4">
        <v>661</v>
      </c>
      <c r="D32" s="5"/>
      <c r="E32" s="5"/>
      <c r="F32" s="5"/>
      <c r="G32" s="7" t="s">
        <v>65</v>
      </c>
      <c r="H32" s="21">
        <f t="shared" si="8"/>
        <v>0</v>
      </c>
      <c r="I32" s="21">
        <f t="shared" si="2"/>
        <v>0</v>
      </c>
      <c r="J32" s="21"/>
    </row>
    <row r="33" spans="1:10" x14ac:dyDescent="0.25">
      <c r="A33" s="4"/>
      <c r="B33" s="13"/>
      <c r="C33" s="5"/>
      <c r="D33" s="4">
        <v>6614</v>
      </c>
      <c r="E33" s="5"/>
      <c r="F33" s="5"/>
      <c r="G33" s="7" t="s">
        <v>66</v>
      </c>
      <c r="H33" s="23">
        <v>0</v>
      </c>
      <c r="I33" s="23">
        <f t="shared" si="2"/>
        <v>0</v>
      </c>
      <c r="J33" s="23">
        <v>0</v>
      </c>
    </row>
    <row r="34" spans="1:10" ht="25.5" x14ac:dyDescent="0.25">
      <c r="A34" s="3"/>
      <c r="B34" s="3">
        <v>67</v>
      </c>
      <c r="C34" s="3"/>
      <c r="D34" s="3"/>
      <c r="E34" s="3"/>
      <c r="F34" s="3"/>
      <c r="G34" s="29" t="s">
        <v>29</v>
      </c>
      <c r="H34" s="21">
        <f t="shared" ref="H34:J34" si="9">H35</f>
        <v>1094584</v>
      </c>
      <c r="I34" s="21">
        <f t="shared" si="2"/>
        <v>0</v>
      </c>
      <c r="J34" s="21">
        <f t="shared" si="9"/>
        <v>1094584</v>
      </c>
    </row>
    <row r="35" spans="1:10" ht="25.5" x14ac:dyDescent="0.25">
      <c r="A35" s="4"/>
      <c r="B35" s="4"/>
      <c r="C35" s="4">
        <v>671</v>
      </c>
      <c r="D35" s="4"/>
      <c r="E35" s="4"/>
      <c r="F35" s="4"/>
      <c r="G35" s="25" t="s">
        <v>67</v>
      </c>
      <c r="H35" s="21">
        <f t="shared" ref="H35:J35" si="10">H36+H39</f>
        <v>1094584</v>
      </c>
      <c r="I35" s="21">
        <f t="shared" si="2"/>
        <v>0</v>
      </c>
      <c r="J35" s="21">
        <f t="shared" si="10"/>
        <v>1094584</v>
      </c>
    </row>
    <row r="36" spans="1:10" ht="25.5" x14ac:dyDescent="0.25">
      <c r="A36" s="4"/>
      <c r="B36" s="4"/>
      <c r="C36" s="5"/>
      <c r="D36" s="4">
        <v>6711</v>
      </c>
      <c r="E36" s="5"/>
      <c r="F36" s="5"/>
      <c r="G36" s="25" t="s">
        <v>68</v>
      </c>
      <c r="H36" s="21">
        <f>H37+H38</f>
        <v>1002576</v>
      </c>
      <c r="I36" s="21">
        <f t="shared" si="2"/>
        <v>0</v>
      </c>
      <c r="J36" s="21">
        <f t="shared" ref="J36" si="11">J37+J38</f>
        <v>1002576</v>
      </c>
    </row>
    <row r="37" spans="1:10" ht="30.75" customHeight="1" x14ac:dyDescent="0.25">
      <c r="A37" s="4"/>
      <c r="B37" s="4"/>
      <c r="C37" s="5"/>
      <c r="D37" s="4"/>
      <c r="E37" s="4">
        <v>67111000</v>
      </c>
      <c r="F37" s="4">
        <v>111</v>
      </c>
      <c r="G37" s="25" t="s">
        <v>68</v>
      </c>
      <c r="H37" s="23">
        <v>937576</v>
      </c>
      <c r="I37" s="23">
        <f t="shared" si="2"/>
        <v>0</v>
      </c>
      <c r="J37" s="24">
        <v>937576</v>
      </c>
    </row>
    <row r="38" spans="1:10" ht="25.5" x14ac:dyDescent="0.25">
      <c r="A38" s="4"/>
      <c r="B38" s="4"/>
      <c r="C38" s="5"/>
      <c r="D38" s="4"/>
      <c r="E38" s="4">
        <v>67111000</v>
      </c>
      <c r="F38" s="4">
        <v>113</v>
      </c>
      <c r="G38" s="25" t="s">
        <v>68</v>
      </c>
      <c r="H38" s="23">
        <v>65000</v>
      </c>
      <c r="I38" s="23">
        <f t="shared" si="2"/>
        <v>0</v>
      </c>
      <c r="J38" s="24">
        <v>65000</v>
      </c>
    </row>
    <row r="39" spans="1:10" ht="25.5" x14ac:dyDescent="0.25">
      <c r="A39" s="4"/>
      <c r="B39" s="4"/>
      <c r="C39" s="5"/>
      <c r="D39" s="4">
        <v>6712</v>
      </c>
      <c r="E39" s="5"/>
      <c r="F39" s="5"/>
      <c r="G39" s="25" t="s">
        <v>69</v>
      </c>
      <c r="H39" s="21">
        <f>H40+H41</f>
        <v>92008</v>
      </c>
      <c r="I39" s="21">
        <f t="shared" si="2"/>
        <v>0</v>
      </c>
      <c r="J39" s="21">
        <f t="shared" ref="J39" si="12">J40+J41</f>
        <v>92008</v>
      </c>
    </row>
    <row r="40" spans="1:10" ht="25.5" x14ac:dyDescent="0.25">
      <c r="A40" s="4"/>
      <c r="B40" s="4"/>
      <c r="C40" s="5"/>
      <c r="D40" s="5"/>
      <c r="E40" s="4">
        <v>67121000</v>
      </c>
      <c r="F40" s="4">
        <v>111</v>
      </c>
      <c r="G40" s="25" t="s">
        <v>69</v>
      </c>
      <c r="H40" s="23">
        <v>92008</v>
      </c>
      <c r="I40" s="23">
        <f t="shared" si="2"/>
        <v>0</v>
      </c>
      <c r="J40" s="24">
        <v>92008</v>
      </c>
    </row>
    <row r="41" spans="1:10" ht="25.5" x14ac:dyDescent="0.25">
      <c r="A41" s="4"/>
      <c r="B41" s="4"/>
      <c r="C41" s="5"/>
      <c r="D41" s="5"/>
      <c r="E41" s="4">
        <v>67121000</v>
      </c>
      <c r="F41" s="4">
        <v>113</v>
      </c>
      <c r="G41" s="25" t="s">
        <v>69</v>
      </c>
      <c r="H41" s="23">
        <v>0</v>
      </c>
      <c r="I41" s="23">
        <f t="shared" si="2"/>
        <v>0</v>
      </c>
      <c r="J41" s="24">
        <v>0</v>
      </c>
    </row>
    <row r="42" spans="1:10" ht="25.5" x14ac:dyDescent="0.25">
      <c r="A42" s="13"/>
      <c r="B42" s="13">
        <v>66</v>
      </c>
      <c r="C42" s="28"/>
      <c r="D42" s="28"/>
      <c r="E42" s="28"/>
      <c r="F42" s="28"/>
      <c r="G42" s="3" t="s">
        <v>219</v>
      </c>
      <c r="H42" s="21">
        <f t="shared" ref="H42:J43" si="13">H43</f>
        <v>0</v>
      </c>
      <c r="I42" s="21">
        <f t="shared" si="2"/>
        <v>0</v>
      </c>
      <c r="J42" s="21">
        <f t="shared" si="13"/>
        <v>0</v>
      </c>
    </row>
    <row r="43" spans="1:10" ht="25.5" x14ac:dyDescent="0.25">
      <c r="A43" s="4"/>
      <c r="B43" s="4"/>
      <c r="C43" s="4">
        <v>663</v>
      </c>
      <c r="D43" s="4"/>
      <c r="E43" s="4"/>
      <c r="F43" s="4"/>
      <c r="G43" s="7" t="s">
        <v>219</v>
      </c>
      <c r="H43" s="21">
        <f t="shared" si="13"/>
        <v>0</v>
      </c>
      <c r="I43" s="21">
        <f t="shared" si="2"/>
        <v>0</v>
      </c>
      <c r="J43" s="21">
        <f t="shared" si="13"/>
        <v>0</v>
      </c>
    </row>
    <row r="44" spans="1:10" x14ac:dyDescent="0.25">
      <c r="A44" s="4"/>
      <c r="B44" s="4"/>
      <c r="C44" s="4"/>
      <c r="D44" s="4">
        <v>6631</v>
      </c>
      <c r="E44" s="4"/>
      <c r="F44" s="4"/>
      <c r="G44" s="7" t="s">
        <v>220</v>
      </c>
      <c r="H44" s="23">
        <v>0</v>
      </c>
      <c r="I44" s="23">
        <f t="shared" si="2"/>
        <v>0</v>
      </c>
      <c r="J44" s="23">
        <v>0</v>
      </c>
    </row>
    <row r="45" spans="1:10" x14ac:dyDescent="0.25">
      <c r="A45" s="4"/>
      <c r="B45" s="4"/>
      <c r="C45" s="4"/>
      <c r="D45" s="4"/>
      <c r="E45" s="4">
        <v>66313000</v>
      </c>
      <c r="F45" s="4">
        <v>612</v>
      </c>
      <c r="G45" s="7" t="s">
        <v>220</v>
      </c>
      <c r="H45" s="23">
        <v>0</v>
      </c>
      <c r="I45" s="23">
        <f t="shared" si="2"/>
        <v>0</v>
      </c>
      <c r="J45" s="23">
        <v>0</v>
      </c>
    </row>
    <row r="46" spans="1:10" x14ac:dyDescent="0.25">
      <c r="A46" s="68"/>
      <c r="B46" s="4"/>
      <c r="C46" s="4"/>
      <c r="D46" s="4">
        <v>6632</v>
      </c>
      <c r="E46" s="4"/>
      <c r="F46" s="4"/>
      <c r="G46" s="7" t="s">
        <v>238</v>
      </c>
      <c r="H46" s="23">
        <v>0</v>
      </c>
      <c r="I46" s="23">
        <f t="shared" si="2"/>
        <v>0</v>
      </c>
      <c r="J46" s="23">
        <v>0</v>
      </c>
    </row>
    <row r="47" spans="1:10" x14ac:dyDescent="0.25">
      <c r="A47" s="68"/>
      <c r="B47" s="4"/>
      <c r="C47" s="4"/>
      <c r="D47" s="4"/>
      <c r="E47" s="4">
        <v>66313000</v>
      </c>
      <c r="F47" s="4">
        <v>612</v>
      </c>
      <c r="G47" s="7" t="s">
        <v>238</v>
      </c>
      <c r="H47" s="23">
        <v>0</v>
      </c>
      <c r="I47" s="23">
        <f t="shared" si="2"/>
        <v>0</v>
      </c>
      <c r="J47" s="23">
        <v>0</v>
      </c>
    </row>
    <row r="49" spans="1:10" ht="15.75" x14ac:dyDescent="0.25">
      <c r="A49" s="156" t="s">
        <v>39</v>
      </c>
      <c r="B49" s="156"/>
      <c r="C49" s="156"/>
      <c r="D49" s="156"/>
      <c r="E49" s="156"/>
      <c r="F49" s="156"/>
      <c r="G49" s="156"/>
      <c r="H49" s="156"/>
      <c r="I49" s="156"/>
      <c r="J49" s="156"/>
    </row>
    <row r="51" spans="1:10" ht="51" x14ac:dyDescent="0.25">
      <c r="A51" s="20" t="s">
        <v>5</v>
      </c>
      <c r="B51" s="20" t="s">
        <v>6</v>
      </c>
      <c r="C51" s="20" t="s">
        <v>55</v>
      </c>
      <c r="D51" s="20" t="s">
        <v>56</v>
      </c>
      <c r="E51" s="20" t="s">
        <v>70</v>
      </c>
      <c r="F51" s="19"/>
      <c r="G51" s="19" t="s">
        <v>8</v>
      </c>
      <c r="H51" s="59" t="s">
        <v>293</v>
      </c>
      <c r="I51" s="59" t="s">
        <v>292</v>
      </c>
      <c r="J51" s="59" t="s">
        <v>300</v>
      </c>
    </row>
    <row r="52" spans="1:10" x14ac:dyDescent="0.25">
      <c r="A52" s="3"/>
      <c r="B52" s="3"/>
      <c r="C52" s="3"/>
      <c r="D52" s="3"/>
      <c r="E52" s="3"/>
      <c r="F52" s="3"/>
      <c r="G52" s="3" t="s">
        <v>1</v>
      </c>
      <c r="H52" s="21">
        <f>H53+H175</f>
        <v>3085274.44</v>
      </c>
      <c r="I52" s="21">
        <f>I53+I175</f>
        <v>20000</v>
      </c>
      <c r="J52" s="21">
        <f>J53+J175</f>
        <v>3105274.44</v>
      </c>
    </row>
    <row r="53" spans="1:10" x14ac:dyDescent="0.25">
      <c r="A53" s="3">
        <v>3</v>
      </c>
      <c r="B53" s="3"/>
      <c r="C53" s="3"/>
      <c r="D53" s="3"/>
      <c r="E53" s="3"/>
      <c r="F53" s="3"/>
      <c r="G53" s="3" t="s">
        <v>9</v>
      </c>
      <c r="H53" s="21">
        <f>SUM(H54,H76,H160,H169)</f>
        <v>2964635.44</v>
      </c>
      <c r="I53" s="21">
        <f>SUM(I54,I76,I160,I169)</f>
        <v>20000</v>
      </c>
      <c r="J53" s="21">
        <f>SUM(J54,J76,J160,J169)</f>
        <v>2984635.44</v>
      </c>
    </row>
    <row r="54" spans="1:10" x14ac:dyDescent="0.25">
      <c r="A54" s="3"/>
      <c r="B54" s="3">
        <v>31</v>
      </c>
      <c r="C54" s="3"/>
      <c r="D54" s="3"/>
      <c r="E54" s="3"/>
      <c r="F54" s="3"/>
      <c r="G54" s="3" t="s">
        <v>10</v>
      </c>
      <c r="H54" s="21">
        <f>SUM(H55,H61,H68)</f>
        <v>2156826</v>
      </c>
      <c r="I54" s="21">
        <f t="shared" ref="I54:I115" si="14">SUM(J54-H54)</f>
        <v>5000</v>
      </c>
      <c r="J54" s="21">
        <f>SUM(J55,J61,J68)</f>
        <v>2161826</v>
      </c>
    </row>
    <row r="55" spans="1:10" x14ac:dyDescent="0.25">
      <c r="A55" s="4"/>
      <c r="B55" s="4"/>
      <c r="C55" s="4">
        <v>311</v>
      </c>
      <c r="D55" s="4"/>
      <c r="E55" s="4"/>
      <c r="F55" s="4"/>
      <c r="G55" s="31" t="s">
        <v>71</v>
      </c>
      <c r="H55" s="21">
        <f>SUM(H56,H59)</f>
        <v>1784700</v>
      </c>
      <c r="I55" s="21">
        <f t="shared" si="14"/>
        <v>0</v>
      </c>
      <c r="J55" s="21">
        <f t="shared" ref="J55" si="15">SUM(J56,J59)</f>
        <v>1784700</v>
      </c>
    </row>
    <row r="56" spans="1:10" x14ac:dyDescent="0.25">
      <c r="A56" s="4"/>
      <c r="B56" s="4"/>
      <c r="C56" s="4"/>
      <c r="D56" s="4">
        <v>3111</v>
      </c>
      <c r="E56" s="4"/>
      <c r="F56" s="4"/>
      <c r="G56" s="31" t="s">
        <v>72</v>
      </c>
      <c r="H56" s="21">
        <f>SUM(H57:H58)</f>
        <v>1784700</v>
      </c>
      <c r="I56" s="21">
        <f t="shared" si="14"/>
        <v>0</v>
      </c>
      <c r="J56" s="21">
        <f t="shared" ref="J56" si="16">SUM(J57:J58)</f>
        <v>1784700</v>
      </c>
    </row>
    <row r="57" spans="1:10" x14ac:dyDescent="0.25">
      <c r="A57" s="4"/>
      <c r="B57" s="4"/>
      <c r="C57" s="4"/>
      <c r="D57" s="4"/>
      <c r="E57" s="4">
        <v>31111</v>
      </c>
      <c r="F57" s="4"/>
      <c r="G57" s="31" t="s">
        <v>73</v>
      </c>
      <c r="H57" s="33">
        <v>1784700</v>
      </c>
      <c r="I57" s="23">
        <f t="shared" si="14"/>
        <v>0</v>
      </c>
      <c r="J57" s="23">
        <v>1784700</v>
      </c>
    </row>
    <row r="58" spans="1:10" x14ac:dyDescent="0.25">
      <c r="A58" s="4"/>
      <c r="B58" s="4"/>
      <c r="C58" s="4"/>
      <c r="D58" s="4"/>
      <c r="E58" s="4">
        <v>31113</v>
      </c>
      <c r="F58" s="4"/>
      <c r="G58" s="31" t="s">
        <v>74</v>
      </c>
      <c r="H58" s="23">
        <v>0</v>
      </c>
      <c r="I58" s="23">
        <f t="shared" si="14"/>
        <v>0</v>
      </c>
      <c r="J58" s="23"/>
    </row>
    <row r="59" spans="1:10" x14ac:dyDescent="0.25">
      <c r="A59" s="4"/>
      <c r="B59" s="4"/>
      <c r="C59" s="4"/>
      <c r="D59" s="4">
        <v>3114</v>
      </c>
      <c r="E59" s="4"/>
      <c r="F59" s="4"/>
      <c r="G59" s="31" t="s">
        <v>75</v>
      </c>
      <c r="H59" s="21">
        <f>H60</f>
        <v>0</v>
      </c>
      <c r="I59" s="23">
        <f t="shared" si="14"/>
        <v>0</v>
      </c>
      <c r="J59" s="23"/>
    </row>
    <row r="60" spans="1:10" x14ac:dyDescent="0.25">
      <c r="A60" s="4"/>
      <c r="B60" s="4"/>
      <c r="C60" s="4"/>
      <c r="D60" s="4"/>
      <c r="E60" s="4">
        <v>31141</v>
      </c>
      <c r="F60" s="4"/>
      <c r="G60" s="31" t="s">
        <v>75</v>
      </c>
      <c r="H60" s="23">
        <v>0</v>
      </c>
      <c r="I60" s="23">
        <f t="shared" si="14"/>
        <v>0</v>
      </c>
      <c r="J60" s="23"/>
    </row>
    <row r="61" spans="1:10" x14ac:dyDescent="0.25">
      <c r="A61" s="4"/>
      <c r="B61" s="4"/>
      <c r="C61" s="4">
        <v>312</v>
      </c>
      <c r="D61" s="4"/>
      <c r="E61" s="4"/>
      <c r="F61" s="4"/>
      <c r="G61" s="31" t="s">
        <v>76</v>
      </c>
      <c r="H61" s="21">
        <f>H62</f>
        <v>82126</v>
      </c>
      <c r="I61" s="21">
        <f t="shared" si="14"/>
        <v>0</v>
      </c>
      <c r="J61" s="21">
        <f t="shared" ref="J61" si="17">J62</f>
        <v>82126</v>
      </c>
    </row>
    <row r="62" spans="1:10" x14ac:dyDescent="0.25">
      <c r="A62" s="4"/>
      <c r="B62" s="4"/>
      <c r="C62" s="4"/>
      <c r="D62" s="4">
        <v>3121</v>
      </c>
      <c r="E62" s="4"/>
      <c r="F62" s="4"/>
      <c r="G62" s="31" t="s">
        <v>76</v>
      </c>
      <c r="H62" s="21">
        <f>SUM(H63:H67)</f>
        <v>82126</v>
      </c>
      <c r="I62" s="21">
        <f t="shared" si="14"/>
        <v>0</v>
      </c>
      <c r="J62" s="21">
        <f t="shared" ref="J62" si="18">SUM(J63:J67)</f>
        <v>82126</v>
      </c>
    </row>
    <row r="63" spans="1:10" x14ac:dyDescent="0.25">
      <c r="A63" s="4"/>
      <c r="B63" s="4"/>
      <c r="C63" s="4"/>
      <c r="D63" s="4"/>
      <c r="E63" s="4">
        <v>31212</v>
      </c>
      <c r="F63" s="4"/>
      <c r="G63" s="31" t="s">
        <v>77</v>
      </c>
      <c r="H63" s="23">
        <v>42026</v>
      </c>
      <c r="I63" s="23">
        <f t="shared" si="14"/>
        <v>0</v>
      </c>
      <c r="J63" s="23">
        <v>42026</v>
      </c>
    </row>
    <row r="64" spans="1:10" x14ac:dyDescent="0.25">
      <c r="A64" s="4"/>
      <c r="B64" s="4"/>
      <c r="C64" s="4"/>
      <c r="D64" s="4"/>
      <c r="E64" s="4">
        <v>31213</v>
      </c>
      <c r="F64" s="4"/>
      <c r="G64" s="31" t="s">
        <v>78</v>
      </c>
      <c r="H64" s="23">
        <v>3900</v>
      </c>
      <c r="I64" s="23">
        <f t="shared" si="14"/>
        <v>0</v>
      </c>
      <c r="J64" s="23">
        <v>3900</v>
      </c>
    </row>
    <row r="65" spans="1:10" x14ac:dyDescent="0.25">
      <c r="A65" s="4"/>
      <c r="B65" s="4"/>
      <c r="C65" s="4"/>
      <c r="D65" s="4"/>
      <c r="E65" s="4">
        <v>31214</v>
      </c>
      <c r="F65" s="4"/>
      <c r="G65" s="31" t="s">
        <v>79</v>
      </c>
      <c r="H65" s="23">
        <v>3000</v>
      </c>
      <c r="I65" s="23">
        <f t="shared" si="14"/>
        <v>0</v>
      </c>
      <c r="J65" s="23">
        <v>3000</v>
      </c>
    </row>
    <row r="66" spans="1:10" x14ac:dyDescent="0.25">
      <c r="A66" s="4"/>
      <c r="B66" s="4"/>
      <c r="C66" s="4"/>
      <c r="D66" s="4"/>
      <c r="E66" s="4">
        <v>31215</v>
      </c>
      <c r="F66" s="4"/>
      <c r="G66" s="31" t="s">
        <v>80</v>
      </c>
      <c r="H66" s="23">
        <v>8000</v>
      </c>
      <c r="I66" s="23">
        <v>0</v>
      </c>
      <c r="J66" s="23">
        <v>8000</v>
      </c>
    </row>
    <row r="67" spans="1:10" x14ac:dyDescent="0.25">
      <c r="A67" s="4"/>
      <c r="B67" s="4"/>
      <c r="C67" s="4"/>
      <c r="D67" s="4"/>
      <c r="E67" s="4">
        <v>31216</v>
      </c>
      <c r="F67" s="4"/>
      <c r="G67" s="31" t="s">
        <v>81</v>
      </c>
      <c r="H67" s="23">
        <v>25200</v>
      </c>
      <c r="I67" s="23">
        <f t="shared" si="14"/>
        <v>0</v>
      </c>
      <c r="J67" s="23">
        <v>25200</v>
      </c>
    </row>
    <row r="68" spans="1:10" x14ac:dyDescent="0.25">
      <c r="A68" s="4"/>
      <c r="B68" s="4"/>
      <c r="C68" s="4">
        <v>313</v>
      </c>
      <c r="D68" s="4"/>
      <c r="E68" s="4" t="s">
        <v>82</v>
      </c>
      <c r="F68" s="4"/>
      <c r="G68" s="31" t="s">
        <v>83</v>
      </c>
      <c r="H68" s="21">
        <f>SUM(H69,H71,H74)</f>
        <v>290000</v>
      </c>
      <c r="I68" s="21">
        <f t="shared" si="14"/>
        <v>5000</v>
      </c>
      <c r="J68" s="21">
        <f>SUM(J69,J71,J74)</f>
        <v>295000</v>
      </c>
    </row>
    <row r="69" spans="1:10" x14ac:dyDescent="0.25">
      <c r="A69" s="4"/>
      <c r="B69" s="4"/>
      <c r="C69" s="4"/>
      <c r="D69" s="4">
        <v>3131</v>
      </c>
      <c r="E69" s="4"/>
      <c r="F69" s="4"/>
      <c r="G69" s="31" t="s">
        <v>84</v>
      </c>
      <c r="H69" s="21">
        <f>H70</f>
        <v>0</v>
      </c>
      <c r="I69" s="21">
        <f t="shared" si="14"/>
        <v>0</v>
      </c>
      <c r="J69" s="23"/>
    </row>
    <row r="70" spans="1:10" x14ac:dyDescent="0.25">
      <c r="A70" s="4"/>
      <c r="B70" s="4"/>
      <c r="C70" s="4"/>
      <c r="D70" s="4"/>
      <c r="E70" s="4">
        <v>31311</v>
      </c>
      <c r="F70" s="4"/>
      <c r="G70" s="31" t="s">
        <v>84</v>
      </c>
      <c r="H70" s="23">
        <v>0</v>
      </c>
      <c r="I70" s="21">
        <f t="shared" si="14"/>
        <v>0</v>
      </c>
      <c r="J70" s="23"/>
    </row>
    <row r="71" spans="1:10" x14ac:dyDescent="0.25">
      <c r="A71" s="4"/>
      <c r="B71" s="4"/>
      <c r="C71" s="4"/>
      <c r="D71" s="4">
        <v>3132</v>
      </c>
      <c r="E71" s="4"/>
      <c r="F71" s="4"/>
      <c r="G71" s="31" t="s">
        <v>85</v>
      </c>
      <c r="H71" s="21">
        <f>SUM(H72:H73)</f>
        <v>290000</v>
      </c>
      <c r="I71" s="21">
        <f t="shared" si="14"/>
        <v>5000</v>
      </c>
      <c r="J71" s="21">
        <f t="shared" ref="J71" si="19">SUM(J72:J73)</f>
        <v>295000</v>
      </c>
    </row>
    <row r="72" spans="1:10" x14ac:dyDescent="0.25">
      <c r="A72" s="4"/>
      <c r="B72" s="4"/>
      <c r="C72" s="4"/>
      <c r="D72" s="4"/>
      <c r="E72" s="4">
        <v>31321</v>
      </c>
      <c r="F72" s="4"/>
      <c r="G72" s="31" t="s">
        <v>85</v>
      </c>
      <c r="H72" s="23">
        <v>290000</v>
      </c>
      <c r="I72" s="23">
        <v>5000</v>
      </c>
      <c r="J72" s="23">
        <v>295000</v>
      </c>
    </row>
    <row r="73" spans="1:10" ht="25.5" x14ac:dyDescent="0.25">
      <c r="A73" s="4"/>
      <c r="B73" s="4"/>
      <c r="C73" s="4"/>
      <c r="D73" s="4"/>
      <c r="E73" s="4">
        <v>31322</v>
      </c>
      <c r="F73" s="4"/>
      <c r="G73" s="31" t="s">
        <v>86</v>
      </c>
      <c r="H73" s="23">
        <v>0</v>
      </c>
      <c r="I73" s="21">
        <f t="shared" si="14"/>
        <v>0</v>
      </c>
      <c r="J73" s="23"/>
    </row>
    <row r="74" spans="1:10" x14ac:dyDescent="0.25">
      <c r="A74" s="4"/>
      <c r="B74" s="4"/>
      <c r="C74" s="4"/>
      <c r="D74" s="4">
        <v>3133</v>
      </c>
      <c r="E74" s="4"/>
      <c r="F74" s="4"/>
      <c r="G74" s="31" t="s">
        <v>87</v>
      </c>
      <c r="H74" s="21">
        <f>H75</f>
        <v>0</v>
      </c>
      <c r="I74" s="21">
        <f t="shared" si="14"/>
        <v>0</v>
      </c>
      <c r="J74" s="21"/>
    </row>
    <row r="75" spans="1:10" x14ac:dyDescent="0.25">
      <c r="A75" s="4"/>
      <c r="B75" s="4"/>
      <c r="C75" s="4"/>
      <c r="D75" s="4"/>
      <c r="E75" s="4">
        <v>31332</v>
      </c>
      <c r="F75" s="4"/>
      <c r="G75" s="31" t="s">
        <v>87</v>
      </c>
      <c r="H75" s="23">
        <v>0</v>
      </c>
      <c r="I75" s="21">
        <f t="shared" si="14"/>
        <v>0</v>
      </c>
      <c r="J75" s="23"/>
    </row>
    <row r="76" spans="1:10" x14ac:dyDescent="0.25">
      <c r="A76" s="13"/>
      <c r="B76" s="13">
        <v>32</v>
      </c>
      <c r="C76" s="28"/>
      <c r="D76" s="28"/>
      <c r="E76" s="28"/>
      <c r="F76" s="28"/>
      <c r="G76" s="30" t="s">
        <v>23</v>
      </c>
      <c r="H76" s="21">
        <f>SUM(H77,H87,H110,H144)</f>
        <v>800509.43999999994</v>
      </c>
      <c r="I76" s="21">
        <f t="shared" si="14"/>
        <v>15000</v>
      </c>
      <c r="J76" s="21">
        <f>SUM(J77,J87,J110,J144)</f>
        <v>815509.44</v>
      </c>
    </row>
    <row r="77" spans="1:10" x14ac:dyDescent="0.25">
      <c r="A77" s="4"/>
      <c r="B77" s="4"/>
      <c r="C77" s="4">
        <v>321</v>
      </c>
      <c r="D77" s="4"/>
      <c r="E77" s="4"/>
      <c r="F77" s="4"/>
      <c r="G77" s="31" t="s">
        <v>88</v>
      </c>
      <c r="H77" s="21">
        <f>SUM(H78,H82,H84)</f>
        <v>57300.44</v>
      </c>
      <c r="I77" s="21">
        <f t="shared" si="14"/>
        <v>0</v>
      </c>
      <c r="J77" s="21">
        <f t="shared" ref="J77" si="20">SUM(J78,J82,J84)</f>
        <v>57300.44</v>
      </c>
    </row>
    <row r="78" spans="1:10" x14ac:dyDescent="0.25">
      <c r="A78" s="4"/>
      <c r="B78" s="13"/>
      <c r="C78" s="4"/>
      <c r="D78" s="4">
        <v>3211</v>
      </c>
      <c r="E78" s="4"/>
      <c r="F78" s="4"/>
      <c r="G78" s="31" t="s">
        <v>89</v>
      </c>
      <c r="H78" s="21">
        <f>SUM(H79:H81)</f>
        <v>900</v>
      </c>
      <c r="I78" s="21">
        <f t="shared" si="14"/>
        <v>0</v>
      </c>
      <c r="J78" s="21">
        <f t="shared" ref="J78" si="21">SUM(J79:J81)</f>
        <v>900</v>
      </c>
    </row>
    <row r="79" spans="1:10" x14ac:dyDescent="0.25">
      <c r="A79" s="4"/>
      <c r="B79" s="13"/>
      <c r="C79" s="4"/>
      <c r="D79" s="4"/>
      <c r="E79" s="4">
        <v>32111</v>
      </c>
      <c r="F79" s="4"/>
      <c r="G79" s="31" t="s">
        <v>90</v>
      </c>
      <c r="H79" s="23">
        <v>500</v>
      </c>
      <c r="I79" s="23">
        <f t="shared" si="14"/>
        <v>0</v>
      </c>
      <c r="J79" s="23">
        <v>500</v>
      </c>
    </row>
    <row r="80" spans="1:10" x14ac:dyDescent="0.25">
      <c r="A80" s="4"/>
      <c r="B80" s="13"/>
      <c r="C80" s="5"/>
      <c r="D80" s="5"/>
      <c r="E80" s="4">
        <v>32113</v>
      </c>
      <c r="F80" s="4"/>
      <c r="G80" s="31" t="s">
        <v>91</v>
      </c>
      <c r="H80" s="23">
        <v>0</v>
      </c>
      <c r="I80" s="23">
        <f t="shared" si="14"/>
        <v>0</v>
      </c>
      <c r="J80" s="23"/>
    </row>
    <row r="81" spans="1:10" x14ac:dyDescent="0.25">
      <c r="A81" s="4"/>
      <c r="B81" s="4"/>
      <c r="C81" s="5"/>
      <c r="D81" s="5"/>
      <c r="E81" s="4">
        <v>32115</v>
      </c>
      <c r="F81" s="4"/>
      <c r="G81" s="31" t="s">
        <v>92</v>
      </c>
      <c r="H81" s="23">
        <v>400</v>
      </c>
      <c r="I81" s="23">
        <f t="shared" si="14"/>
        <v>0</v>
      </c>
      <c r="J81" s="23">
        <v>400</v>
      </c>
    </row>
    <row r="82" spans="1:10" x14ac:dyDescent="0.25">
      <c r="A82" s="4"/>
      <c r="B82" s="13"/>
      <c r="C82" s="4"/>
      <c r="D82" s="4">
        <v>3212</v>
      </c>
      <c r="E82" s="4"/>
      <c r="F82" s="4"/>
      <c r="G82" s="31" t="s">
        <v>93</v>
      </c>
      <c r="H82" s="21">
        <f>H83</f>
        <v>55000.44</v>
      </c>
      <c r="I82" s="21">
        <f t="shared" si="14"/>
        <v>0</v>
      </c>
      <c r="J82" s="21">
        <f t="shared" ref="J82" si="22">J83</f>
        <v>55000.44</v>
      </c>
    </row>
    <row r="83" spans="1:10" x14ac:dyDescent="0.25">
      <c r="A83" s="4"/>
      <c r="B83" s="13"/>
      <c r="C83" s="4"/>
      <c r="D83" s="4"/>
      <c r="E83" s="4">
        <v>32121</v>
      </c>
      <c r="F83" s="4"/>
      <c r="G83" s="31" t="s">
        <v>94</v>
      </c>
      <c r="H83" s="23">
        <v>55000.44</v>
      </c>
      <c r="I83" s="23">
        <v>0</v>
      </c>
      <c r="J83" s="23">
        <v>55000.44</v>
      </c>
    </row>
    <row r="84" spans="1:10" x14ac:dyDescent="0.25">
      <c r="A84" s="4"/>
      <c r="B84" s="13"/>
      <c r="C84" s="4"/>
      <c r="D84" s="4">
        <v>3213</v>
      </c>
      <c r="E84" s="4"/>
      <c r="F84" s="4"/>
      <c r="G84" s="31" t="s">
        <v>95</v>
      </c>
      <c r="H84" s="21">
        <f>H85+H86</f>
        <v>1400</v>
      </c>
      <c r="I84" s="21">
        <f t="shared" si="14"/>
        <v>0</v>
      </c>
      <c r="J84" s="21">
        <f t="shared" ref="J84" si="23">J85+J86</f>
        <v>1400</v>
      </c>
    </row>
    <row r="85" spans="1:10" x14ac:dyDescent="0.25">
      <c r="A85" s="4"/>
      <c r="B85" s="13"/>
      <c r="C85" s="4"/>
      <c r="D85" s="4"/>
      <c r="E85" s="4">
        <v>32131</v>
      </c>
      <c r="F85" s="4"/>
      <c r="G85" s="31" t="s">
        <v>96</v>
      </c>
      <c r="H85" s="23">
        <v>600</v>
      </c>
      <c r="I85" s="23">
        <f t="shared" si="14"/>
        <v>0</v>
      </c>
      <c r="J85" s="23">
        <v>600</v>
      </c>
    </row>
    <row r="86" spans="1:10" x14ac:dyDescent="0.25">
      <c r="A86" s="4"/>
      <c r="B86" s="13"/>
      <c r="C86" s="4"/>
      <c r="D86" s="4"/>
      <c r="E86" s="4">
        <v>32132</v>
      </c>
      <c r="F86" s="4"/>
      <c r="G86" s="7" t="s">
        <v>265</v>
      </c>
      <c r="H86" s="23">
        <v>800</v>
      </c>
      <c r="I86" s="23">
        <f t="shared" si="14"/>
        <v>0</v>
      </c>
      <c r="J86" s="23">
        <v>800</v>
      </c>
    </row>
    <row r="87" spans="1:10" x14ac:dyDescent="0.25">
      <c r="A87" s="4"/>
      <c r="B87" s="4"/>
      <c r="C87" s="4">
        <v>322</v>
      </c>
      <c r="D87" s="4"/>
      <c r="E87" s="4"/>
      <c r="F87" s="4"/>
      <c r="G87" s="31" t="s">
        <v>97</v>
      </c>
      <c r="H87" s="21">
        <f>SUM(H88,H93,H97,H102,H106,H108)</f>
        <v>575890</v>
      </c>
      <c r="I87" s="21">
        <f t="shared" si="14"/>
        <v>10000</v>
      </c>
      <c r="J87" s="21">
        <f t="shared" ref="J87" si="24">SUM(J88,J93,J97,J102,J106,J108)</f>
        <v>585890</v>
      </c>
    </row>
    <row r="88" spans="1:10" x14ac:dyDescent="0.25">
      <c r="A88" s="4"/>
      <c r="B88" s="13"/>
      <c r="C88" s="4"/>
      <c r="D88" s="4">
        <v>3221</v>
      </c>
      <c r="E88" s="4" t="s">
        <v>82</v>
      </c>
      <c r="F88" s="4"/>
      <c r="G88" s="31" t="s">
        <v>98</v>
      </c>
      <c r="H88" s="21">
        <f>SUM(H89:H92)</f>
        <v>47900</v>
      </c>
      <c r="I88" s="21">
        <f t="shared" si="14"/>
        <v>0</v>
      </c>
      <c r="J88" s="21">
        <f t="shared" ref="J88" si="25">SUM(J89:J92)</f>
        <v>47900</v>
      </c>
    </row>
    <row r="89" spans="1:10" x14ac:dyDescent="0.25">
      <c r="A89" s="4"/>
      <c r="B89" s="13"/>
      <c r="C89" s="4"/>
      <c r="D89" s="4"/>
      <c r="E89" s="4">
        <v>32211</v>
      </c>
      <c r="F89" s="4"/>
      <c r="G89" s="31" t="s">
        <v>99</v>
      </c>
      <c r="H89" s="23">
        <v>7500</v>
      </c>
      <c r="I89" s="23">
        <f t="shared" si="14"/>
        <v>0</v>
      </c>
      <c r="J89" s="23">
        <v>7500</v>
      </c>
    </row>
    <row r="90" spans="1:10" x14ac:dyDescent="0.25">
      <c r="A90" s="4"/>
      <c r="B90" s="13"/>
      <c r="C90" s="5"/>
      <c r="D90" s="5"/>
      <c r="E90" s="4">
        <v>32212</v>
      </c>
      <c r="F90" s="4"/>
      <c r="G90" s="31" t="s">
        <v>100</v>
      </c>
      <c r="H90" s="23">
        <v>400</v>
      </c>
      <c r="I90" s="23">
        <f t="shared" si="14"/>
        <v>0</v>
      </c>
      <c r="J90" s="23">
        <v>400</v>
      </c>
    </row>
    <row r="91" spans="1:10" x14ac:dyDescent="0.25">
      <c r="A91" s="4"/>
      <c r="B91" s="4"/>
      <c r="C91" s="5"/>
      <c r="D91" s="5"/>
      <c r="E91" s="4">
        <v>32214</v>
      </c>
      <c r="F91" s="4"/>
      <c r="G91" s="31" t="s">
        <v>101</v>
      </c>
      <c r="H91" s="23">
        <v>23000</v>
      </c>
      <c r="I91" s="23">
        <f t="shared" si="14"/>
        <v>0</v>
      </c>
      <c r="J91" s="23">
        <v>23000</v>
      </c>
    </row>
    <row r="92" spans="1:10" x14ac:dyDescent="0.25">
      <c r="A92" s="4"/>
      <c r="B92" s="4"/>
      <c r="C92" s="5"/>
      <c r="D92" s="5"/>
      <c r="E92" s="4">
        <v>32216</v>
      </c>
      <c r="F92" s="4"/>
      <c r="G92" s="31" t="s">
        <v>102</v>
      </c>
      <c r="H92" s="23">
        <v>17000</v>
      </c>
      <c r="I92" s="23">
        <f t="shared" si="14"/>
        <v>0</v>
      </c>
      <c r="J92" s="23">
        <v>17000</v>
      </c>
    </row>
    <row r="93" spans="1:10" x14ac:dyDescent="0.25">
      <c r="A93" s="4"/>
      <c r="B93" s="13"/>
      <c r="C93" s="4"/>
      <c r="D93" s="4">
        <v>3222</v>
      </c>
      <c r="E93" s="4" t="s">
        <v>82</v>
      </c>
      <c r="F93" s="4"/>
      <c r="G93" s="31" t="s">
        <v>103</v>
      </c>
      <c r="H93" s="21">
        <f>SUM(H94:H96)</f>
        <v>284330</v>
      </c>
      <c r="I93" s="21">
        <f t="shared" si="14"/>
        <v>10000</v>
      </c>
      <c r="J93" s="21">
        <f t="shared" ref="J93" si="26">SUM(J94:J96)</f>
        <v>294330</v>
      </c>
    </row>
    <row r="94" spans="1:10" x14ac:dyDescent="0.25">
      <c r="A94" s="4"/>
      <c r="B94" s="13"/>
      <c r="C94" s="4"/>
      <c r="D94" s="4"/>
      <c r="E94" s="4">
        <v>32224</v>
      </c>
      <c r="F94" s="4"/>
      <c r="G94" s="31" t="s">
        <v>104</v>
      </c>
      <c r="H94" s="23">
        <v>266630</v>
      </c>
      <c r="I94" s="23">
        <v>10000</v>
      </c>
      <c r="J94" s="23">
        <v>276630</v>
      </c>
    </row>
    <row r="95" spans="1:10" x14ac:dyDescent="0.25">
      <c r="A95" s="4"/>
      <c r="B95" s="13"/>
      <c r="C95" s="4"/>
      <c r="D95" s="4"/>
      <c r="E95" s="4">
        <v>32226</v>
      </c>
      <c r="F95" s="4"/>
      <c r="G95" s="7" t="s">
        <v>105</v>
      </c>
      <c r="H95" s="23">
        <v>1500</v>
      </c>
      <c r="I95" s="23">
        <f t="shared" si="14"/>
        <v>0</v>
      </c>
      <c r="J95" s="23">
        <v>1500</v>
      </c>
    </row>
    <row r="96" spans="1:10" x14ac:dyDescent="0.25">
      <c r="A96" s="4"/>
      <c r="B96" s="13"/>
      <c r="C96" s="5"/>
      <c r="D96" s="5"/>
      <c r="E96" s="4">
        <v>32229</v>
      </c>
      <c r="F96" s="4"/>
      <c r="G96" s="31" t="s">
        <v>106</v>
      </c>
      <c r="H96" s="23">
        <v>16200</v>
      </c>
      <c r="I96" s="23">
        <v>0</v>
      </c>
      <c r="J96" s="23">
        <v>16200</v>
      </c>
    </row>
    <row r="97" spans="1:10" x14ac:dyDescent="0.25">
      <c r="A97" s="4"/>
      <c r="B97" s="13"/>
      <c r="C97" s="4"/>
      <c r="D97" s="4">
        <v>3223</v>
      </c>
      <c r="E97" s="4" t="s">
        <v>82</v>
      </c>
      <c r="F97" s="4"/>
      <c r="G97" s="31" t="s">
        <v>107</v>
      </c>
      <c r="H97" s="21">
        <f>SUM(H98:H101)</f>
        <v>207660</v>
      </c>
      <c r="I97" s="21">
        <f t="shared" si="14"/>
        <v>0</v>
      </c>
      <c r="J97" s="21">
        <f t="shared" ref="J97" si="27">SUM(J98:J101)</f>
        <v>207660</v>
      </c>
    </row>
    <row r="98" spans="1:10" x14ac:dyDescent="0.25">
      <c r="A98" s="4"/>
      <c r="B98" s="13"/>
      <c r="C98" s="4"/>
      <c r="D98" s="4"/>
      <c r="E98" s="4">
        <v>32231</v>
      </c>
      <c r="F98" s="4"/>
      <c r="G98" s="31" t="s">
        <v>108</v>
      </c>
      <c r="H98" s="23">
        <v>78660</v>
      </c>
      <c r="I98" s="23">
        <v>0</v>
      </c>
      <c r="J98" s="23">
        <v>78660</v>
      </c>
    </row>
    <row r="99" spans="1:10" x14ac:dyDescent="0.25">
      <c r="A99" s="4"/>
      <c r="B99" s="13"/>
      <c r="C99" s="4"/>
      <c r="D99" s="4"/>
      <c r="E99" s="4">
        <v>32232</v>
      </c>
      <c r="F99" s="4"/>
      <c r="G99" s="7" t="s">
        <v>109</v>
      </c>
      <c r="H99" s="23">
        <v>110000</v>
      </c>
      <c r="I99" s="23">
        <f t="shared" si="14"/>
        <v>0</v>
      </c>
      <c r="J99" s="23">
        <v>110000</v>
      </c>
    </row>
    <row r="100" spans="1:10" x14ac:dyDescent="0.25">
      <c r="A100" s="4"/>
      <c r="B100" s="13"/>
      <c r="C100" s="5"/>
      <c r="D100" s="5"/>
      <c r="E100" s="4">
        <v>32233</v>
      </c>
      <c r="F100" s="4"/>
      <c r="G100" s="31" t="s">
        <v>110</v>
      </c>
      <c r="H100" s="23">
        <v>15000</v>
      </c>
      <c r="I100" s="23">
        <f t="shared" si="14"/>
        <v>0</v>
      </c>
      <c r="J100" s="23">
        <v>15000</v>
      </c>
    </row>
    <row r="101" spans="1:10" x14ac:dyDescent="0.25">
      <c r="A101" s="4"/>
      <c r="B101" s="4"/>
      <c r="C101" s="5"/>
      <c r="D101" s="5"/>
      <c r="E101" s="4">
        <v>32234</v>
      </c>
      <c r="F101" s="4"/>
      <c r="G101" s="31" t="s">
        <v>111</v>
      </c>
      <c r="H101" s="23">
        <v>4000</v>
      </c>
      <c r="I101" s="23">
        <f t="shared" si="14"/>
        <v>0</v>
      </c>
      <c r="J101" s="23">
        <v>4000</v>
      </c>
    </row>
    <row r="102" spans="1:10" x14ac:dyDescent="0.25">
      <c r="A102" s="4"/>
      <c r="B102" s="13"/>
      <c r="C102" s="4"/>
      <c r="D102" s="4">
        <v>3224</v>
      </c>
      <c r="E102" s="4" t="s">
        <v>82</v>
      </c>
      <c r="F102" s="4"/>
      <c r="G102" s="31" t="s">
        <v>112</v>
      </c>
      <c r="H102" s="21">
        <f>SUM(H103:H105)</f>
        <v>15000</v>
      </c>
      <c r="I102" s="21">
        <f t="shared" si="14"/>
        <v>0</v>
      </c>
      <c r="J102" s="21">
        <f t="shared" ref="J102" si="28">SUM(J103:J105)</f>
        <v>15000</v>
      </c>
    </row>
    <row r="103" spans="1:10" ht="25.5" x14ac:dyDescent="0.25">
      <c r="A103" s="4"/>
      <c r="B103" s="13"/>
      <c r="C103" s="4"/>
      <c r="D103" s="4"/>
      <c r="E103" s="4">
        <v>32241</v>
      </c>
      <c r="F103" s="4"/>
      <c r="G103" s="31" t="s">
        <v>113</v>
      </c>
      <c r="H103" s="23">
        <v>9000</v>
      </c>
      <c r="I103" s="23">
        <f t="shared" si="14"/>
        <v>0</v>
      </c>
      <c r="J103" s="23">
        <v>9000</v>
      </c>
    </row>
    <row r="104" spans="1:10" ht="25.5" x14ac:dyDescent="0.25">
      <c r="A104" s="4"/>
      <c r="B104" s="13"/>
      <c r="C104" s="5"/>
      <c r="D104" s="5"/>
      <c r="E104" s="4">
        <v>32242</v>
      </c>
      <c r="F104" s="4"/>
      <c r="G104" s="31" t="s">
        <v>114</v>
      </c>
      <c r="H104" s="23">
        <v>5000</v>
      </c>
      <c r="I104" s="23">
        <f t="shared" si="14"/>
        <v>0</v>
      </c>
      <c r="J104" s="23">
        <v>5000</v>
      </c>
    </row>
    <row r="105" spans="1:10" ht="25.5" x14ac:dyDescent="0.25">
      <c r="A105" s="4"/>
      <c r="B105" s="4"/>
      <c r="C105" s="5"/>
      <c r="D105" s="5"/>
      <c r="E105" s="4">
        <v>32243</v>
      </c>
      <c r="F105" s="4"/>
      <c r="G105" s="31" t="s">
        <v>115</v>
      </c>
      <c r="H105" s="23">
        <v>1000</v>
      </c>
      <c r="I105" s="23">
        <f t="shared" si="14"/>
        <v>0</v>
      </c>
      <c r="J105" s="23">
        <v>1000</v>
      </c>
    </row>
    <row r="106" spans="1:10" x14ac:dyDescent="0.25">
      <c r="A106" s="4"/>
      <c r="B106" s="13"/>
      <c r="C106" s="4"/>
      <c r="D106" s="4">
        <v>3225</v>
      </c>
      <c r="E106" s="4" t="s">
        <v>82</v>
      </c>
      <c r="F106" s="4"/>
      <c r="G106" s="31" t="s">
        <v>116</v>
      </c>
      <c r="H106" s="21">
        <f>H107</f>
        <v>9000</v>
      </c>
      <c r="I106" s="21">
        <f t="shared" si="14"/>
        <v>0</v>
      </c>
      <c r="J106" s="21">
        <f t="shared" ref="J106" si="29">J107</f>
        <v>9000</v>
      </c>
    </row>
    <row r="107" spans="1:10" x14ac:dyDescent="0.25">
      <c r="A107" s="4"/>
      <c r="B107" s="13"/>
      <c r="C107" s="4"/>
      <c r="D107" s="4"/>
      <c r="E107" s="4">
        <v>32251</v>
      </c>
      <c r="F107" s="4"/>
      <c r="G107" s="31" t="s">
        <v>117</v>
      </c>
      <c r="H107" s="23">
        <v>9000</v>
      </c>
      <c r="I107" s="23">
        <v>0</v>
      </c>
      <c r="J107" s="23">
        <v>9000</v>
      </c>
    </row>
    <row r="108" spans="1:10" x14ac:dyDescent="0.25">
      <c r="A108" s="4"/>
      <c r="B108" s="13"/>
      <c r="C108" s="4"/>
      <c r="D108" s="4">
        <v>3227</v>
      </c>
      <c r="E108" s="4" t="s">
        <v>82</v>
      </c>
      <c r="F108" s="4"/>
      <c r="G108" s="31" t="s">
        <v>118</v>
      </c>
      <c r="H108" s="21">
        <f>H109</f>
        <v>12000</v>
      </c>
      <c r="I108" s="21">
        <f t="shared" si="14"/>
        <v>0</v>
      </c>
      <c r="J108" s="21">
        <f t="shared" ref="J108" si="30">J109</f>
        <v>12000</v>
      </c>
    </row>
    <row r="109" spans="1:10" x14ac:dyDescent="0.25">
      <c r="A109" s="4"/>
      <c r="B109" s="13"/>
      <c r="C109" s="4"/>
      <c r="D109" s="4"/>
      <c r="E109" s="4">
        <v>32271</v>
      </c>
      <c r="F109" s="4"/>
      <c r="G109" s="31" t="s">
        <v>118</v>
      </c>
      <c r="H109" s="23">
        <v>12000</v>
      </c>
      <c r="I109" s="23">
        <v>0</v>
      </c>
      <c r="J109" s="23">
        <v>12000</v>
      </c>
    </row>
    <row r="110" spans="1:10" x14ac:dyDescent="0.25">
      <c r="A110" s="4"/>
      <c r="B110" s="4"/>
      <c r="C110" s="4">
        <v>323</v>
      </c>
      <c r="D110" s="4"/>
      <c r="E110" s="4"/>
      <c r="F110" s="4"/>
      <c r="G110" s="31" t="s">
        <v>119</v>
      </c>
      <c r="H110" s="21">
        <f>SUM(H111,H115,H119,H123,H129,H132,H134,H137)</f>
        <v>147619</v>
      </c>
      <c r="I110" s="21">
        <f t="shared" si="14"/>
        <v>5000</v>
      </c>
      <c r="J110" s="21">
        <f>SUM(J111,J115,J119,J123,J129,J132,J134,J137)</f>
        <v>152619</v>
      </c>
    </row>
    <row r="111" spans="1:10" x14ac:dyDescent="0.25">
      <c r="A111" s="4"/>
      <c r="B111" s="13"/>
      <c r="C111" s="4"/>
      <c r="D111" s="4">
        <v>3231</v>
      </c>
      <c r="E111" s="4" t="s">
        <v>82</v>
      </c>
      <c r="F111" s="4"/>
      <c r="G111" s="31" t="s">
        <v>120</v>
      </c>
      <c r="H111" s="21">
        <f>SUM(H112:H114)</f>
        <v>5300</v>
      </c>
      <c r="I111" s="21">
        <f t="shared" si="14"/>
        <v>0</v>
      </c>
      <c r="J111" s="21">
        <f t="shared" ref="J111" si="31">SUM(J112:J114)</f>
        <v>5300</v>
      </c>
    </row>
    <row r="112" spans="1:10" x14ac:dyDescent="0.25">
      <c r="A112" s="4"/>
      <c r="B112" s="13"/>
      <c r="C112" s="4"/>
      <c r="D112" s="4"/>
      <c r="E112" s="4">
        <v>32311</v>
      </c>
      <c r="F112" s="4"/>
      <c r="G112" s="31" t="s">
        <v>121</v>
      </c>
      <c r="H112" s="23">
        <v>4900</v>
      </c>
      <c r="I112" s="23">
        <f t="shared" si="14"/>
        <v>0</v>
      </c>
      <c r="J112" s="23">
        <v>4900</v>
      </c>
    </row>
    <row r="113" spans="1:10" x14ac:dyDescent="0.25">
      <c r="A113" s="4"/>
      <c r="B113" s="13"/>
      <c r="C113" s="4"/>
      <c r="D113" s="4"/>
      <c r="E113" s="37">
        <v>32312</v>
      </c>
      <c r="F113" s="37"/>
      <c r="G113" s="38" t="s">
        <v>122</v>
      </c>
      <c r="H113" s="23">
        <v>0</v>
      </c>
      <c r="I113" s="23">
        <f t="shared" si="14"/>
        <v>0</v>
      </c>
      <c r="J113" s="23"/>
    </row>
    <row r="114" spans="1:10" x14ac:dyDescent="0.25">
      <c r="A114" s="4"/>
      <c r="B114" s="4"/>
      <c r="C114" s="5"/>
      <c r="D114" s="5"/>
      <c r="E114" s="4">
        <v>32313</v>
      </c>
      <c r="F114" s="4"/>
      <c r="G114" s="31" t="s">
        <v>123</v>
      </c>
      <c r="H114" s="23">
        <v>400</v>
      </c>
      <c r="I114" s="23">
        <f t="shared" si="14"/>
        <v>0</v>
      </c>
      <c r="J114" s="23">
        <v>400</v>
      </c>
    </row>
    <row r="115" spans="1:10" x14ac:dyDescent="0.25">
      <c r="A115" s="4"/>
      <c r="B115" s="13"/>
      <c r="C115" s="4"/>
      <c r="D115" s="4">
        <v>3232</v>
      </c>
      <c r="E115" s="4" t="s">
        <v>82</v>
      </c>
      <c r="F115" s="4"/>
      <c r="G115" s="31" t="s">
        <v>124</v>
      </c>
      <c r="H115" s="21">
        <f>SUM(H116:H118)</f>
        <v>30869</v>
      </c>
      <c r="I115" s="21">
        <f t="shared" si="14"/>
        <v>5000</v>
      </c>
      <c r="J115" s="21">
        <f t="shared" ref="J115" si="32">SUM(J116:J118)</f>
        <v>35869</v>
      </c>
    </row>
    <row r="116" spans="1:10" ht="25.5" x14ac:dyDescent="0.25">
      <c r="A116" s="4"/>
      <c r="B116" s="13"/>
      <c r="C116" s="4"/>
      <c r="D116" s="4"/>
      <c r="E116" s="4">
        <v>32321</v>
      </c>
      <c r="F116" s="4"/>
      <c r="G116" s="31" t="s">
        <v>125</v>
      </c>
      <c r="H116" s="23">
        <v>18369</v>
      </c>
      <c r="I116" s="23">
        <v>5000</v>
      </c>
      <c r="J116" s="23">
        <v>23369</v>
      </c>
    </row>
    <row r="117" spans="1:10" ht="25.5" x14ac:dyDescent="0.25">
      <c r="A117" s="4"/>
      <c r="B117" s="13"/>
      <c r="C117" s="5"/>
      <c r="D117" s="5"/>
      <c r="E117" s="4">
        <v>32322</v>
      </c>
      <c r="F117" s="4"/>
      <c r="G117" s="31" t="s">
        <v>126</v>
      </c>
      <c r="H117" s="23">
        <v>10000</v>
      </c>
      <c r="I117" s="23">
        <v>0</v>
      </c>
      <c r="J117" s="23">
        <v>10000</v>
      </c>
    </row>
    <row r="118" spans="1:10" ht="25.5" x14ac:dyDescent="0.25">
      <c r="A118" s="4"/>
      <c r="B118" s="4"/>
      <c r="C118" s="5"/>
      <c r="D118" s="5"/>
      <c r="E118" s="4">
        <v>32323</v>
      </c>
      <c r="F118" s="4"/>
      <c r="G118" s="31" t="s">
        <v>127</v>
      </c>
      <c r="H118" s="23">
        <v>2500</v>
      </c>
      <c r="I118" s="23">
        <f t="shared" ref="I118:I180" si="33">SUM(J118-H118)</f>
        <v>0</v>
      </c>
      <c r="J118" s="23">
        <v>2500</v>
      </c>
    </row>
    <row r="119" spans="1:10" x14ac:dyDescent="0.25">
      <c r="A119" s="4"/>
      <c r="B119" s="13"/>
      <c r="C119" s="4"/>
      <c r="D119" s="4">
        <v>3233</v>
      </c>
      <c r="E119" s="4" t="s">
        <v>82</v>
      </c>
      <c r="F119" s="4"/>
      <c r="G119" s="31" t="s">
        <v>128</v>
      </c>
      <c r="H119" s="21">
        <f>SUM(H120:H122)</f>
        <v>9000</v>
      </c>
      <c r="I119" s="21">
        <f t="shared" si="33"/>
        <v>0</v>
      </c>
      <c r="J119" s="21">
        <f t="shared" ref="J119" si="34">SUM(J120:J122)</f>
        <v>9000</v>
      </c>
    </row>
    <row r="120" spans="1:10" x14ac:dyDescent="0.25">
      <c r="A120" s="4"/>
      <c r="B120" s="13"/>
      <c r="C120" s="4"/>
      <c r="D120" s="4"/>
      <c r="E120" s="37">
        <v>32331</v>
      </c>
      <c r="F120" s="37"/>
      <c r="G120" s="38" t="s">
        <v>129</v>
      </c>
      <c r="H120" s="23">
        <v>0</v>
      </c>
      <c r="I120" s="23">
        <f t="shared" si="33"/>
        <v>0</v>
      </c>
      <c r="J120" s="23"/>
    </row>
    <row r="121" spans="1:10" x14ac:dyDescent="0.25">
      <c r="A121" s="4"/>
      <c r="B121" s="13"/>
      <c r="C121" s="4"/>
      <c r="D121" s="4"/>
      <c r="E121" s="4">
        <v>32332</v>
      </c>
      <c r="F121" s="4"/>
      <c r="G121" s="7" t="s">
        <v>130</v>
      </c>
      <c r="H121" s="23">
        <v>0</v>
      </c>
      <c r="I121" s="23">
        <f t="shared" si="33"/>
        <v>0</v>
      </c>
      <c r="J121" s="23"/>
    </row>
    <row r="122" spans="1:10" x14ac:dyDescent="0.25">
      <c r="A122" s="4"/>
      <c r="B122" s="13"/>
      <c r="C122" s="4"/>
      <c r="D122" s="4"/>
      <c r="E122" s="4">
        <v>32339</v>
      </c>
      <c r="F122" s="4"/>
      <c r="G122" s="7" t="s">
        <v>131</v>
      </c>
      <c r="H122" s="23">
        <v>9000</v>
      </c>
      <c r="I122" s="21">
        <f t="shared" si="33"/>
        <v>0</v>
      </c>
      <c r="J122" s="23">
        <v>9000</v>
      </c>
    </row>
    <row r="123" spans="1:10" x14ac:dyDescent="0.25">
      <c r="A123" s="4"/>
      <c r="B123" s="13"/>
      <c r="C123" s="4"/>
      <c r="D123" s="4">
        <v>3234</v>
      </c>
      <c r="E123" s="4" t="s">
        <v>82</v>
      </c>
      <c r="F123" s="4"/>
      <c r="G123" s="31" t="s">
        <v>132</v>
      </c>
      <c r="H123" s="21">
        <f>SUM(H124:H128)</f>
        <v>81250</v>
      </c>
      <c r="I123" s="21">
        <f t="shared" si="33"/>
        <v>0</v>
      </c>
      <c r="J123" s="21">
        <f t="shared" ref="J123" si="35">SUM(J124:J128)</f>
        <v>81250</v>
      </c>
    </row>
    <row r="124" spans="1:10" x14ac:dyDescent="0.25">
      <c r="A124" s="4"/>
      <c r="B124" s="13"/>
      <c r="C124" s="4"/>
      <c r="D124" s="4"/>
      <c r="E124" s="4">
        <v>32341</v>
      </c>
      <c r="F124" s="4"/>
      <c r="G124" s="31" t="s">
        <v>133</v>
      </c>
      <c r="H124" s="23">
        <v>27600</v>
      </c>
      <c r="I124" s="23">
        <f t="shared" si="33"/>
        <v>0</v>
      </c>
      <c r="J124" s="23">
        <v>27600</v>
      </c>
    </row>
    <row r="125" spans="1:10" x14ac:dyDescent="0.25">
      <c r="A125" s="4"/>
      <c r="B125" s="13"/>
      <c r="C125" s="5"/>
      <c r="D125" s="5"/>
      <c r="E125" s="4">
        <v>32342</v>
      </c>
      <c r="F125" s="4"/>
      <c r="G125" s="31" t="s">
        <v>134</v>
      </c>
      <c r="H125" s="23">
        <v>37200</v>
      </c>
      <c r="I125" s="23">
        <f t="shared" si="33"/>
        <v>0</v>
      </c>
      <c r="J125" s="23">
        <v>37200</v>
      </c>
    </row>
    <row r="126" spans="1:10" x14ac:dyDescent="0.25">
      <c r="A126" s="4"/>
      <c r="B126" s="4"/>
      <c r="C126" s="5"/>
      <c r="D126" s="5"/>
      <c r="E126" s="4">
        <v>32343</v>
      </c>
      <c r="F126" s="4"/>
      <c r="G126" s="31" t="s">
        <v>135</v>
      </c>
      <c r="H126" s="23">
        <v>2450</v>
      </c>
      <c r="I126" s="23">
        <f t="shared" si="33"/>
        <v>0</v>
      </c>
      <c r="J126" s="23">
        <v>2450</v>
      </c>
    </row>
    <row r="127" spans="1:10" x14ac:dyDescent="0.25">
      <c r="A127" s="4"/>
      <c r="B127" s="13"/>
      <c r="C127" s="4"/>
      <c r="D127" s="4"/>
      <c r="E127" s="4">
        <v>32344</v>
      </c>
      <c r="F127" s="4"/>
      <c r="G127" s="31" t="s">
        <v>136</v>
      </c>
      <c r="H127" s="23">
        <v>0</v>
      </c>
      <c r="I127" s="23">
        <f t="shared" si="33"/>
        <v>0</v>
      </c>
      <c r="J127" s="23"/>
    </row>
    <row r="128" spans="1:10" x14ac:dyDescent="0.25">
      <c r="A128" s="4"/>
      <c r="B128" s="13"/>
      <c r="C128" s="5"/>
      <c r="D128" s="5"/>
      <c r="E128" s="4">
        <v>32349</v>
      </c>
      <c r="F128" s="4"/>
      <c r="G128" s="31" t="s">
        <v>137</v>
      </c>
      <c r="H128" s="23">
        <v>14000</v>
      </c>
      <c r="I128" s="23">
        <f t="shared" si="33"/>
        <v>0</v>
      </c>
      <c r="J128" s="23">
        <v>14000</v>
      </c>
    </row>
    <row r="129" spans="1:10" x14ac:dyDescent="0.25">
      <c r="A129" s="4"/>
      <c r="B129" s="13"/>
      <c r="C129" s="4"/>
      <c r="D129" s="4">
        <v>3236</v>
      </c>
      <c r="E129" s="4" t="s">
        <v>82</v>
      </c>
      <c r="F129" s="4"/>
      <c r="G129" s="31" t="s">
        <v>138</v>
      </c>
      <c r="H129" s="21">
        <f>SUM(H130:H131)</f>
        <v>2400</v>
      </c>
      <c r="I129" s="21">
        <f t="shared" si="33"/>
        <v>0</v>
      </c>
      <c r="J129" s="21">
        <f t="shared" ref="J129" si="36">SUM(J130:J131)</f>
        <v>2400</v>
      </c>
    </row>
    <row r="130" spans="1:10" x14ac:dyDescent="0.25">
      <c r="A130" s="4"/>
      <c r="B130" s="13"/>
      <c r="C130" s="4"/>
      <c r="D130" s="4"/>
      <c r="E130" s="4">
        <v>32361</v>
      </c>
      <c r="F130" s="4"/>
      <c r="G130" s="31" t="s">
        <v>139</v>
      </c>
      <c r="H130" s="23">
        <v>2400</v>
      </c>
      <c r="I130" s="23">
        <f t="shared" si="33"/>
        <v>0</v>
      </c>
      <c r="J130" s="23">
        <v>2400</v>
      </c>
    </row>
    <row r="131" spans="1:10" x14ac:dyDescent="0.25">
      <c r="A131" s="4"/>
      <c r="B131" s="13"/>
      <c r="C131" s="5"/>
      <c r="D131" s="5"/>
      <c r="E131" s="4">
        <v>32363</v>
      </c>
      <c r="F131" s="4"/>
      <c r="G131" s="31" t="s">
        <v>140</v>
      </c>
      <c r="H131" s="23">
        <v>0</v>
      </c>
      <c r="I131" s="23">
        <f t="shared" si="33"/>
        <v>0</v>
      </c>
      <c r="J131" s="23"/>
    </row>
    <row r="132" spans="1:10" x14ac:dyDescent="0.25">
      <c r="A132" s="4"/>
      <c r="B132" s="13"/>
      <c r="C132" s="4"/>
      <c r="D132" s="4">
        <v>3237</v>
      </c>
      <c r="E132" s="4" t="s">
        <v>82</v>
      </c>
      <c r="F132" s="4"/>
      <c r="G132" s="31" t="s">
        <v>141</v>
      </c>
      <c r="H132" s="21">
        <f>H133</f>
        <v>10000</v>
      </c>
      <c r="I132" s="21">
        <f t="shared" si="33"/>
        <v>0</v>
      </c>
      <c r="J132" s="21">
        <f t="shared" ref="J132" si="37">J133</f>
        <v>10000</v>
      </c>
    </row>
    <row r="133" spans="1:10" x14ac:dyDescent="0.25">
      <c r="A133" s="4"/>
      <c r="B133" s="13"/>
      <c r="C133" s="4"/>
      <c r="D133" s="4"/>
      <c r="E133" s="4">
        <v>32379</v>
      </c>
      <c r="F133" s="4"/>
      <c r="G133" s="31" t="s">
        <v>142</v>
      </c>
      <c r="H133" s="23">
        <v>10000</v>
      </c>
      <c r="I133" s="23">
        <v>0</v>
      </c>
      <c r="J133" s="23">
        <v>10000</v>
      </c>
    </row>
    <row r="134" spans="1:10" x14ac:dyDescent="0.25">
      <c r="A134" s="4"/>
      <c r="B134" s="13"/>
      <c r="C134" s="4"/>
      <c r="D134" s="4">
        <v>3238</v>
      </c>
      <c r="E134" s="4" t="s">
        <v>82</v>
      </c>
      <c r="F134" s="4"/>
      <c r="G134" s="31" t="s">
        <v>143</v>
      </c>
      <c r="H134" s="21">
        <f>H136+H135</f>
        <v>7900</v>
      </c>
      <c r="I134" s="21">
        <f t="shared" si="33"/>
        <v>0</v>
      </c>
      <c r="J134" s="21">
        <f t="shared" ref="J134" si="38">J136+J135</f>
        <v>7900</v>
      </c>
    </row>
    <row r="135" spans="1:10" x14ac:dyDescent="0.25">
      <c r="A135" s="4"/>
      <c r="B135" s="13"/>
      <c r="C135" s="4"/>
      <c r="D135" s="4"/>
      <c r="E135" s="4">
        <v>32381</v>
      </c>
      <c r="F135" s="4"/>
      <c r="G135" s="7" t="s">
        <v>144</v>
      </c>
      <c r="H135" s="23">
        <v>7800</v>
      </c>
      <c r="I135" s="23">
        <f t="shared" si="33"/>
        <v>0</v>
      </c>
      <c r="J135" s="23">
        <v>7800</v>
      </c>
    </row>
    <row r="136" spans="1:10" x14ac:dyDescent="0.25">
      <c r="A136" s="4"/>
      <c r="B136" s="13"/>
      <c r="C136" s="4"/>
      <c r="D136" s="4"/>
      <c r="E136" s="4">
        <v>32389</v>
      </c>
      <c r="F136" s="4"/>
      <c r="G136" s="31" t="s">
        <v>145</v>
      </c>
      <c r="H136" s="23">
        <v>100</v>
      </c>
      <c r="I136" s="23">
        <f t="shared" si="33"/>
        <v>0</v>
      </c>
      <c r="J136" s="23">
        <v>100</v>
      </c>
    </row>
    <row r="137" spans="1:10" x14ac:dyDescent="0.25">
      <c r="A137" s="4"/>
      <c r="B137" s="13"/>
      <c r="C137" s="4"/>
      <c r="D137" s="4">
        <v>3239</v>
      </c>
      <c r="E137" s="4" t="s">
        <v>82</v>
      </c>
      <c r="F137" s="4"/>
      <c r="G137" s="31" t="s">
        <v>146</v>
      </c>
      <c r="H137" s="21">
        <f>SUM(H138:H140)</f>
        <v>900</v>
      </c>
      <c r="I137" s="21">
        <f t="shared" si="33"/>
        <v>0</v>
      </c>
      <c r="J137" s="21">
        <f t="shared" ref="J137" si="39">SUM(J138:J140)</f>
        <v>900</v>
      </c>
    </row>
    <row r="138" spans="1:10" x14ac:dyDescent="0.25">
      <c r="A138" s="4"/>
      <c r="B138" s="13"/>
      <c r="C138" s="4"/>
      <c r="D138" s="4"/>
      <c r="E138" s="37">
        <v>32392</v>
      </c>
      <c r="F138" s="37"/>
      <c r="G138" s="38" t="s">
        <v>147</v>
      </c>
      <c r="H138" s="23">
        <v>0</v>
      </c>
      <c r="I138" s="23">
        <f t="shared" si="33"/>
        <v>0</v>
      </c>
      <c r="J138" s="23"/>
    </row>
    <row r="139" spans="1:10" x14ac:dyDescent="0.25">
      <c r="A139" s="4"/>
      <c r="B139" s="13"/>
      <c r="C139" s="4"/>
      <c r="D139" s="4"/>
      <c r="E139" s="37">
        <v>32394</v>
      </c>
      <c r="F139" s="37"/>
      <c r="G139" s="38" t="s">
        <v>148</v>
      </c>
      <c r="H139" s="41">
        <v>700</v>
      </c>
      <c r="I139" s="23">
        <f t="shared" si="33"/>
        <v>0</v>
      </c>
      <c r="J139" s="41">
        <v>700</v>
      </c>
    </row>
    <row r="140" spans="1:10" x14ac:dyDescent="0.25">
      <c r="A140" s="4"/>
      <c r="B140" s="13"/>
      <c r="C140" s="4"/>
      <c r="D140" s="4"/>
      <c r="E140" s="37">
        <v>32399</v>
      </c>
      <c r="F140" s="70"/>
      <c r="G140" s="39" t="s">
        <v>149</v>
      </c>
      <c r="H140" s="41">
        <v>200</v>
      </c>
      <c r="I140" s="23">
        <f t="shared" si="33"/>
        <v>0</v>
      </c>
      <c r="J140" s="41">
        <v>200</v>
      </c>
    </row>
    <row r="141" spans="1:10" x14ac:dyDescent="0.25">
      <c r="A141" s="4"/>
      <c r="B141" s="4"/>
      <c r="C141" s="4">
        <v>324</v>
      </c>
      <c r="D141" s="4"/>
      <c r="E141" s="4"/>
      <c r="F141" s="8"/>
      <c r="G141" s="8" t="s">
        <v>261</v>
      </c>
      <c r="H141" s="67">
        <f t="shared" ref="H141" si="40">SUM(H142)</f>
        <v>0</v>
      </c>
      <c r="I141" s="23">
        <f t="shared" si="33"/>
        <v>0</v>
      </c>
      <c r="J141" s="67"/>
    </row>
    <row r="142" spans="1:10" x14ac:dyDescent="0.25">
      <c r="A142" s="4"/>
      <c r="B142" s="13"/>
      <c r="C142" s="4"/>
      <c r="D142" s="4">
        <v>3241</v>
      </c>
      <c r="E142" s="4" t="s">
        <v>82</v>
      </c>
      <c r="F142" s="7"/>
      <c r="G142" s="7" t="s">
        <v>261</v>
      </c>
      <c r="H142" s="43">
        <f>SUM(H143)</f>
        <v>0</v>
      </c>
      <c r="I142" s="23">
        <f t="shared" si="33"/>
        <v>0</v>
      </c>
      <c r="J142" s="43"/>
    </row>
    <row r="143" spans="1:10" x14ac:dyDescent="0.25">
      <c r="A143" s="4"/>
      <c r="B143" s="13"/>
      <c r="C143" s="4"/>
      <c r="D143" s="4"/>
      <c r="E143" s="4">
        <v>32412</v>
      </c>
      <c r="F143" s="7"/>
      <c r="G143" s="7" t="s">
        <v>262</v>
      </c>
      <c r="H143" s="43">
        <v>0</v>
      </c>
      <c r="I143" s="23">
        <f t="shared" si="33"/>
        <v>0</v>
      </c>
      <c r="J143" s="43"/>
    </row>
    <row r="144" spans="1:10" x14ac:dyDescent="0.25">
      <c r="A144" s="4"/>
      <c r="B144" s="4"/>
      <c r="C144" s="4">
        <v>329</v>
      </c>
      <c r="D144" s="4"/>
      <c r="E144" s="4"/>
      <c r="F144" s="4"/>
      <c r="G144" s="31" t="s">
        <v>150</v>
      </c>
      <c r="H144" s="21">
        <f>SUM(H145,H147,H151,H153,H156,H158)</f>
        <v>19700</v>
      </c>
      <c r="I144" s="21">
        <f t="shared" si="33"/>
        <v>0</v>
      </c>
      <c r="J144" s="21">
        <f t="shared" ref="J144" si="41">SUM(J145,J147,J151,J153,J156,J158)</f>
        <v>19700</v>
      </c>
    </row>
    <row r="145" spans="1:10" ht="25.5" x14ac:dyDescent="0.25">
      <c r="A145" s="4"/>
      <c r="B145" s="13"/>
      <c r="C145" s="4"/>
      <c r="D145" s="4">
        <v>3291</v>
      </c>
      <c r="E145" s="4" t="s">
        <v>82</v>
      </c>
      <c r="F145" s="4"/>
      <c r="G145" s="31" t="s">
        <v>151</v>
      </c>
      <c r="H145" s="21">
        <f>H146</f>
        <v>8000</v>
      </c>
      <c r="I145" s="21">
        <f t="shared" si="33"/>
        <v>0</v>
      </c>
      <c r="J145" s="21">
        <f t="shared" ref="J145" si="42">J146</f>
        <v>8000</v>
      </c>
    </row>
    <row r="146" spans="1:10" ht="25.5" x14ac:dyDescent="0.25">
      <c r="A146" s="4"/>
      <c r="B146" s="13"/>
      <c r="C146" s="4"/>
      <c r="D146" s="4"/>
      <c r="E146" s="4">
        <v>32911</v>
      </c>
      <c r="F146" s="4"/>
      <c r="G146" s="31" t="s">
        <v>152</v>
      </c>
      <c r="H146" s="23">
        <v>8000</v>
      </c>
      <c r="I146" s="23">
        <f t="shared" si="33"/>
        <v>0</v>
      </c>
      <c r="J146" s="23">
        <v>8000</v>
      </c>
    </row>
    <row r="147" spans="1:10" x14ac:dyDescent="0.25">
      <c r="A147" s="4"/>
      <c r="B147" s="13"/>
      <c r="C147" s="4"/>
      <c r="D147" s="4">
        <v>3292</v>
      </c>
      <c r="E147" s="4" t="s">
        <v>82</v>
      </c>
      <c r="F147" s="4"/>
      <c r="G147" s="31" t="s">
        <v>153</v>
      </c>
      <c r="H147" s="21">
        <f>SUM(H148:H150)</f>
        <v>6800</v>
      </c>
      <c r="I147" s="21">
        <f t="shared" si="33"/>
        <v>0</v>
      </c>
      <c r="J147" s="21">
        <f t="shared" ref="J147" si="43">SUM(J148:J150)</f>
        <v>6800</v>
      </c>
    </row>
    <row r="148" spans="1:10" x14ac:dyDescent="0.25">
      <c r="A148" s="4"/>
      <c r="B148" s="13"/>
      <c r="C148" s="4"/>
      <c r="D148" s="4"/>
      <c r="E148" s="37">
        <v>32921</v>
      </c>
      <c r="F148" s="37"/>
      <c r="G148" s="38" t="s">
        <v>154</v>
      </c>
      <c r="H148" s="23">
        <v>1800</v>
      </c>
      <c r="I148" s="23">
        <f t="shared" si="33"/>
        <v>0</v>
      </c>
      <c r="J148" s="23">
        <v>1800</v>
      </c>
    </row>
    <row r="149" spans="1:10" x14ac:dyDescent="0.25">
      <c r="A149" s="4"/>
      <c r="B149" s="13"/>
      <c r="C149" s="5"/>
      <c r="D149" s="5"/>
      <c r="E149" s="4">
        <v>32922</v>
      </c>
      <c r="F149" s="4"/>
      <c r="G149" s="31" t="s">
        <v>155</v>
      </c>
      <c r="H149" s="23">
        <v>2800</v>
      </c>
      <c r="I149" s="23">
        <f t="shared" si="33"/>
        <v>0</v>
      </c>
      <c r="J149" s="23">
        <v>2800</v>
      </c>
    </row>
    <row r="150" spans="1:10" x14ac:dyDescent="0.25">
      <c r="A150" s="4"/>
      <c r="B150" s="4"/>
      <c r="C150" s="5"/>
      <c r="D150" s="5"/>
      <c r="E150" s="4">
        <v>32923</v>
      </c>
      <c r="F150" s="4"/>
      <c r="G150" s="31" t="s">
        <v>156</v>
      </c>
      <c r="H150" s="23">
        <v>2200</v>
      </c>
      <c r="I150" s="23">
        <f t="shared" si="33"/>
        <v>0</v>
      </c>
      <c r="J150" s="23">
        <v>2200</v>
      </c>
    </row>
    <row r="151" spans="1:10" x14ac:dyDescent="0.25">
      <c r="A151" s="4"/>
      <c r="B151" s="13"/>
      <c r="C151" s="4"/>
      <c r="D151" s="4">
        <v>3293</v>
      </c>
      <c r="E151" s="4" t="s">
        <v>82</v>
      </c>
      <c r="F151" s="4"/>
      <c r="G151" s="31" t="s">
        <v>157</v>
      </c>
      <c r="H151" s="21">
        <f>H152</f>
        <v>0</v>
      </c>
      <c r="I151" s="21">
        <f t="shared" si="33"/>
        <v>0</v>
      </c>
      <c r="J151" s="21">
        <f t="shared" ref="J151" si="44">J152</f>
        <v>0</v>
      </c>
    </row>
    <row r="152" spans="1:10" x14ac:dyDescent="0.25">
      <c r="A152" s="4"/>
      <c r="B152" s="13"/>
      <c r="C152" s="4"/>
      <c r="D152" s="4"/>
      <c r="E152" s="4">
        <v>32931</v>
      </c>
      <c r="F152" s="4"/>
      <c r="G152" s="31" t="s">
        <v>157</v>
      </c>
      <c r="H152" s="23">
        <v>0</v>
      </c>
      <c r="I152" s="23">
        <f t="shared" si="33"/>
        <v>0</v>
      </c>
      <c r="J152" s="23"/>
    </row>
    <row r="153" spans="1:10" x14ac:dyDescent="0.25">
      <c r="A153" s="4"/>
      <c r="B153" s="13"/>
      <c r="C153" s="4"/>
      <c r="D153" s="4">
        <v>3295</v>
      </c>
      <c r="E153" s="4" t="s">
        <v>82</v>
      </c>
      <c r="F153" s="4"/>
      <c r="G153" s="31" t="s">
        <v>158</v>
      </c>
      <c r="H153" s="21">
        <f>SUM(H154:H155)</f>
        <v>4800</v>
      </c>
      <c r="I153" s="21">
        <f t="shared" si="33"/>
        <v>0</v>
      </c>
      <c r="J153" s="21">
        <f t="shared" ref="J153" si="45">SUM(J154:J155)</f>
        <v>4800</v>
      </c>
    </row>
    <row r="154" spans="1:10" x14ac:dyDescent="0.25">
      <c r="A154" s="4"/>
      <c r="B154" s="13"/>
      <c r="C154" s="4"/>
      <c r="D154" s="4"/>
      <c r="E154" s="4">
        <v>32952</v>
      </c>
      <c r="F154" s="4"/>
      <c r="G154" s="7" t="s">
        <v>159</v>
      </c>
      <c r="H154" s="23">
        <v>0</v>
      </c>
      <c r="I154" s="23">
        <f t="shared" si="33"/>
        <v>0</v>
      </c>
      <c r="J154" s="23"/>
    </row>
    <row r="155" spans="1:10" ht="25.5" x14ac:dyDescent="0.25">
      <c r="A155" s="4"/>
      <c r="B155" s="13"/>
      <c r="C155" s="4"/>
      <c r="D155" s="4"/>
      <c r="E155" s="37">
        <v>32955</v>
      </c>
      <c r="F155" s="37"/>
      <c r="G155" s="38" t="s">
        <v>160</v>
      </c>
      <c r="H155" s="23">
        <v>4800</v>
      </c>
      <c r="I155" s="23">
        <v>0</v>
      </c>
      <c r="J155" s="23">
        <v>4800</v>
      </c>
    </row>
    <row r="156" spans="1:10" x14ac:dyDescent="0.25">
      <c r="A156" s="4"/>
      <c r="B156" s="13"/>
      <c r="C156" s="4"/>
      <c r="D156" s="4">
        <v>3296</v>
      </c>
      <c r="E156" s="4" t="s">
        <v>82</v>
      </c>
      <c r="F156" s="4"/>
      <c r="G156" s="31" t="s">
        <v>161</v>
      </c>
      <c r="H156" s="21">
        <f>H157</f>
        <v>0</v>
      </c>
      <c r="I156" s="21">
        <f t="shared" si="33"/>
        <v>0</v>
      </c>
      <c r="J156" s="21">
        <f t="shared" ref="J156" si="46">J157</f>
        <v>0</v>
      </c>
    </row>
    <row r="157" spans="1:10" x14ac:dyDescent="0.25">
      <c r="A157" s="4"/>
      <c r="B157" s="13"/>
      <c r="C157" s="4"/>
      <c r="D157" s="4"/>
      <c r="E157" s="4">
        <v>32961</v>
      </c>
      <c r="F157" s="4"/>
      <c r="G157" s="31" t="s">
        <v>161</v>
      </c>
      <c r="H157" s="23">
        <v>0</v>
      </c>
      <c r="I157" s="23">
        <f t="shared" si="33"/>
        <v>0</v>
      </c>
      <c r="J157" s="21"/>
    </row>
    <row r="158" spans="1:10" x14ac:dyDescent="0.25">
      <c r="A158" s="4"/>
      <c r="B158" s="13"/>
      <c r="C158" s="4"/>
      <c r="D158" s="4">
        <v>3299</v>
      </c>
      <c r="E158" s="4"/>
      <c r="F158" s="4"/>
      <c r="G158" s="7" t="s">
        <v>150</v>
      </c>
      <c r="H158" s="21">
        <f>H159</f>
        <v>100</v>
      </c>
      <c r="I158" s="21">
        <f t="shared" si="33"/>
        <v>0</v>
      </c>
      <c r="J158" s="21">
        <f t="shared" ref="J158" si="47">J159</f>
        <v>100</v>
      </c>
    </row>
    <row r="159" spans="1:10" x14ac:dyDescent="0.25">
      <c r="A159" s="4"/>
      <c r="B159" s="13"/>
      <c r="C159" s="4"/>
      <c r="D159" s="4"/>
      <c r="E159" s="4">
        <v>32999</v>
      </c>
      <c r="F159" s="4"/>
      <c r="G159" s="7" t="s">
        <v>150</v>
      </c>
      <c r="H159" s="23">
        <v>100</v>
      </c>
      <c r="I159" s="23">
        <f t="shared" si="33"/>
        <v>0</v>
      </c>
      <c r="J159" s="23">
        <v>100</v>
      </c>
    </row>
    <row r="160" spans="1:10" x14ac:dyDescent="0.25">
      <c r="A160" s="4"/>
      <c r="B160" s="13">
        <v>34</v>
      </c>
      <c r="C160" s="28"/>
      <c r="D160" s="28"/>
      <c r="E160" s="28"/>
      <c r="F160" s="28"/>
      <c r="G160" s="30" t="s">
        <v>162</v>
      </c>
      <c r="H160" s="21">
        <f>H161</f>
        <v>5400</v>
      </c>
      <c r="I160" s="21">
        <v>0</v>
      </c>
      <c r="J160" s="21">
        <v>5400</v>
      </c>
    </row>
    <row r="161" spans="1:10" x14ac:dyDescent="0.25">
      <c r="A161" s="4"/>
      <c r="B161" s="4"/>
      <c r="C161" s="4">
        <v>343</v>
      </c>
      <c r="D161" s="4"/>
      <c r="E161" s="4"/>
      <c r="F161" s="4"/>
      <c r="G161" s="31" t="s">
        <v>163</v>
      </c>
      <c r="H161" s="21">
        <f>SUM(H162,H164)</f>
        <v>5400</v>
      </c>
      <c r="I161" s="21">
        <f t="shared" si="33"/>
        <v>0</v>
      </c>
      <c r="J161" s="21">
        <f t="shared" ref="J161" si="48">SUM(J162,J164)</f>
        <v>5400</v>
      </c>
    </row>
    <row r="162" spans="1:10" x14ac:dyDescent="0.25">
      <c r="A162" s="4"/>
      <c r="B162" s="13"/>
      <c r="C162" s="4"/>
      <c r="D162" s="4">
        <v>3431</v>
      </c>
      <c r="E162" s="4"/>
      <c r="F162" s="4"/>
      <c r="G162" s="31" t="s">
        <v>164</v>
      </c>
      <c r="H162" s="21">
        <f>H163</f>
        <v>5400</v>
      </c>
      <c r="I162" s="21">
        <f t="shared" si="33"/>
        <v>0</v>
      </c>
      <c r="J162" s="21">
        <f t="shared" ref="J162" si="49">J163</f>
        <v>5400</v>
      </c>
    </row>
    <row r="163" spans="1:10" x14ac:dyDescent="0.25">
      <c r="A163" s="4"/>
      <c r="B163" s="13"/>
      <c r="C163" s="4"/>
      <c r="D163" s="4"/>
      <c r="E163" s="4">
        <v>34312</v>
      </c>
      <c r="F163" s="4"/>
      <c r="G163" s="31" t="s">
        <v>165</v>
      </c>
      <c r="H163" s="23">
        <v>5400</v>
      </c>
      <c r="I163" s="23">
        <f t="shared" si="33"/>
        <v>0</v>
      </c>
      <c r="J163" s="23">
        <v>5400</v>
      </c>
    </row>
    <row r="164" spans="1:10" x14ac:dyDescent="0.25">
      <c r="A164" s="4"/>
      <c r="B164" s="13"/>
      <c r="C164" s="4"/>
      <c r="D164" s="4">
        <v>3433</v>
      </c>
      <c r="E164" s="4"/>
      <c r="F164" s="4"/>
      <c r="G164" s="31" t="s">
        <v>166</v>
      </c>
      <c r="H164" s="21">
        <f>SUM(H165:H168)</f>
        <v>0</v>
      </c>
      <c r="I164" s="21">
        <f t="shared" si="33"/>
        <v>0</v>
      </c>
      <c r="J164" s="21">
        <f t="shared" ref="J164" si="50">SUM(J165:J168)</f>
        <v>0</v>
      </c>
    </row>
    <row r="165" spans="1:10" x14ac:dyDescent="0.25">
      <c r="A165" s="4"/>
      <c r="B165" s="13"/>
      <c r="C165" s="4"/>
      <c r="D165" s="4"/>
      <c r="E165" s="4">
        <v>34331</v>
      </c>
      <c r="F165" s="4"/>
      <c r="G165" s="31" t="s">
        <v>167</v>
      </c>
      <c r="H165" s="23">
        <v>0</v>
      </c>
      <c r="I165" s="23">
        <f t="shared" si="33"/>
        <v>0</v>
      </c>
      <c r="J165" s="23"/>
    </row>
    <row r="166" spans="1:10" x14ac:dyDescent="0.25">
      <c r="A166" s="4"/>
      <c r="B166" s="13"/>
      <c r="C166" s="4"/>
      <c r="D166" s="4"/>
      <c r="E166" s="4">
        <v>34332</v>
      </c>
      <c r="F166" s="4"/>
      <c r="G166" s="31" t="s">
        <v>168</v>
      </c>
      <c r="H166" s="23">
        <v>0</v>
      </c>
      <c r="I166" s="23">
        <f t="shared" si="33"/>
        <v>0</v>
      </c>
      <c r="J166" s="35"/>
    </row>
    <row r="167" spans="1:10" x14ac:dyDescent="0.25">
      <c r="A167" s="4"/>
      <c r="B167" s="13"/>
      <c r="C167" s="4"/>
      <c r="D167" s="4"/>
      <c r="E167" s="4">
        <v>34333</v>
      </c>
      <c r="F167" s="4"/>
      <c r="G167" s="7" t="s">
        <v>169</v>
      </c>
      <c r="H167" s="23">
        <v>0</v>
      </c>
      <c r="I167" s="23">
        <f t="shared" si="33"/>
        <v>0</v>
      </c>
      <c r="J167" s="33"/>
    </row>
    <row r="168" spans="1:10" x14ac:dyDescent="0.25">
      <c r="A168" s="4"/>
      <c r="B168" s="13"/>
      <c r="C168" s="4"/>
      <c r="D168" s="4"/>
      <c r="E168" s="37">
        <v>34339</v>
      </c>
      <c r="F168" s="37"/>
      <c r="G168" s="40" t="s">
        <v>170</v>
      </c>
      <c r="H168" s="23">
        <v>0</v>
      </c>
      <c r="I168" s="23">
        <f t="shared" si="33"/>
        <v>0</v>
      </c>
      <c r="J168" s="33"/>
    </row>
    <row r="169" spans="1:10" ht="25.5" x14ac:dyDescent="0.25">
      <c r="A169" s="13"/>
      <c r="B169" s="13">
        <v>37</v>
      </c>
      <c r="C169" s="28"/>
      <c r="D169" s="28"/>
      <c r="E169" s="28"/>
      <c r="F169" s="28"/>
      <c r="G169" s="34" t="s">
        <v>171</v>
      </c>
      <c r="H169" s="35">
        <f>H170</f>
        <v>1900</v>
      </c>
      <c r="I169" s="21">
        <f t="shared" si="33"/>
        <v>0</v>
      </c>
      <c r="J169" s="35">
        <v>1900</v>
      </c>
    </row>
    <row r="170" spans="1:10" x14ac:dyDescent="0.25">
      <c r="A170" s="4"/>
      <c r="B170" s="4"/>
      <c r="C170" s="4">
        <v>372</v>
      </c>
      <c r="D170" s="4"/>
      <c r="E170" s="4"/>
      <c r="F170" s="4"/>
      <c r="G170" s="36" t="s">
        <v>172</v>
      </c>
      <c r="H170" s="35">
        <f>SUM(H171,H173)</f>
        <v>1900</v>
      </c>
      <c r="I170" s="21">
        <f t="shared" si="33"/>
        <v>0</v>
      </c>
      <c r="J170" s="35">
        <f t="shared" ref="J170" si="51">SUM(J171,J173)</f>
        <v>1900</v>
      </c>
    </row>
    <row r="171" spans="1:10" x14ac:dyDescent="0.25">
      <c r="A171" s="4"/>
      <c r="B171" s="13"/>
      <c r="C171" s="4"/>
      <c r="D171" s="4">
        <v>3721</v>
      </c>
      <c r="E171" s="4"/>
      <c r="F171" s="4"/>
      <c r="G171" s="25" t="s">
        <v>173</v>
      </c>
      <c r="H171" s="35">
        <f>H172</f>
        <v>1900</v>
      </c>
      <c r="I171" s="21">
        <f t="shared" si="33"/>
        <v>0</v>
      </c>
      <c r="J171" s="35">
        <f t="shared" ref="J171" si="52">J172</f>
        <v>1900</v>
      </c>
    </row>
    <row r="172" spans="1:10" x14ac:dyDescent="0.25">
      <c r="A172" s="4"/>
      <c r="B172" s="13"/>
      <c r="C172" s="4"/>
      <c r="D172" s="4"/>
      <c r="E172" s="37">
        <v>37212</v>
      </c>
      <c r="F172" s="37"/>
      <c r="G172" s="40" t="s">
        <v>174</v>
      </c>
      <c r="H172" s="33">
        <v>1900</v>
      </c>
      <c r="I172" s="23">
        <f t="shared" si="33"/>
        <v>0</v>
      </c>
      <c r="J172" s="21">
        <v>1900</v>
      </c>
    </row>
    <row r="173" spans="1:10" x14ac:dyDescent="0.25">
      <c r="A173" s="4"/>
      <c r="B173" s="13"/>
      <c r="C173" s="4"/>
      <c r="D173" s="4">
        <v>3722</v>
      </c>
      <c r="E173" s="4"/>
      <c r="F173" s="4"/>
      <c r="G173" s="25" t="s">
        <v>175</v>
      </c>
      <c r="H173" s="35">
        <f>H174</f>
        <v>0</v>
      </c>
      <c r="I173" s="21">
        <f t="shared" si="33"/>
        <v>0</v>
      </c>
      <c r="J173" s="21"/>
    </row>
    <row r="174" spans="1:10" x14ac:dyDescent="0.25">
      <c r="A174" s="4"/>
      <c r="B174" s="13"/>
      <c r="C174" s="4"/>
      <c r="D174" s="4"/>
      <c r="E174" s="4">
        <v>37229</v>
      </c>
      <c r="F174" s="4"/>
      <c r="G174" s="31" t="s">
        <v>176</v>
      </c>
      <c r="H174" s="33">
        <v>0</v>
      </c>
      <c r="I174" s="23">
        <f t="shared" si="33"/>
        <v>0</v>
      </c>
      <c r="J174" s="23"/>
    </row>
    <row r="175" spans="1:10" x14ac:dyDescent="0.25">
      <c r="A175" s="6">
        <v>4</v>
      </c>
      <c r="B175" s="6"/>
      <c r="C175" s="6"/>
      <c r="D175" s="6"/>
      <c r="E175" s="6"/>
      <c r="F175" s="6"/>
      <c r="G175" s="11" t="s">
        <v>11</v>
      </c>
      <c r="H175" s="21">
        <f>SUM(H176+H195)</f>
        <v>120639</v>
      </c>
      <c r="I175" s="21">
        <f t="shared" si="33"/>
        <v>0</v>
      </c>
      <c r="J175" s="21">
        <f>SUM(J176+J195)</f>
        <v>120639</v>
      </c>
    </row>
    <row r="176" spans="1:10" ht="25.5" x14ac:dyDescent="0.25">
      <c r="A176" s="7"/>
      <c r="B176" s="3">
        <v>42</v>
      </c>
      <c r="C176" s="3"/>
      <c r="D176" s="3"/>
      <c r="E176" s="3"/>
      <c r="F176" s="3"/>
      <c r="G176" s="11" t="s">
        <v>30</v>
      </c>
      <c r="H176" s="21">
        <f>SUM(H177+H192)</f>
        <v>75731</v>
      </c>
      <c r="I176" s="21">
        <f t="shared" si="33"/>
        <v>-36300</v>
      </c>
      <c r="J176" s="21">
        <f>SUM(J177+J192)</f>
        <v>39431</v>
      </c>
    </row>
    <row r="177" spans="1:10" x14ac:dyDescent="0.25">
      <c r="A177" s="7"/>
      <c r="B177" s="7"/>
      <c r="C177" s="4">
        <v>422</v>
      </c>
      <c r="D177" s="4"/>
      <c r="E177" s="4"/>
      <c r="F177" s="4"/>
      <c r="G177" s="31" t="s">
        <v>177</v>
      </c>
      <c r="H177" s="21">
        <f>SUM(H178,H180,H182,H184,H186,H188)</f>
        <v>75731</v>
      </c>
      <c r="I177" s="21">
        <f t="shared" si="33"/>
        <v>-36300</v>
      </c>
      <c r="J177" s="21">
        <f>SUM(J178,J180,J182,J184,J186,J188)</f>
        <v>39431</v>
      </c>
    </row>
    <row r="178" spans="1:10" x14ac:dyDescent="0.25">
      <c r="A178" s="7"/>
      <c r="B178" s="7"/>
      <c r="C178" s="4"/>
      <c r="D178" s="4">
        <v>4221</v>
      </c>
      <c r="E178" s="4"/>
      <c r="F178" s="4"/>
      <c r="G178" s="31" t="s">
        <v>178</v>
      </c>
      <c r="H178" s="21">
        <f>H179</f>
        <v>0</v>
      </c>
      <c r="I178" s="21">
        <f t="shared" si="33"/>
        <v>0</v>
      </c>
      <c r="J178" s="21">
        <f t="shared" ref="J178" si="53">J179</f>
        <v>0</v>
      </c>
    </row>
    <row r="179" spans="1:10" x14ac:dyDescent="0.25">
      <c r="A179" s="7"/>
      <c r="B179" s="7"/>
      <c r="C179" s="4"/>
      <c r="D179" s="4"/>
      <c r="E179" s="4">
        <v>42212</v>
      </c>
      <c r="F179" s="4"/>
      <c r="G179" s="31" t="s">
        <v>179</v>
      </c>
      <c r="H179" s="23">
        <v>0</v>
      </c>
      <c r="I179" s="23">
        <f t="shared" si="33"/>
        <v>0</v>
      </c>
      <c r="J179" s="23"/>
    </row>
    <row r="180" spans="1:10" x14ac:dyDescent="0.25">
      <c r="A180" s="7"/>
      <c r="B180" s="7"/>
      <c r="C180" s="4"/>
      <c r="D180" s="4">
        <v>4222</v>
      </c>
      <c r="E180" s="4"/>
      <c r="F180" s="4"/>
      <c r="G180" s="31" t="s">
        <v>180</v>
      </c>
      <c r="H180" s="21">
        <f>H181</f>
        <v>0</v>
      </c>
      <c r="I180" s="21">
        <f t="shared" si="33"/>
        <v>0</v>
      </c>
      <c r="J180" s="21">
        <f t="shared" ref="J180" si="54">J181</f>
        <v>0</v>
      </c>
    </row>
    <row r="181" spans="1:10" x14ac:dyDescent="0.25">
      <c r="A181" s="7"/>
      <c r="B181" s="7"/>
      <c r="C181" s="4"/>
      <c r="D181" s="4"/>
      <c r="E181" s="4">
        <v>42229</v>
      </c>
      <c r="F181" s="4"/>
      <c r="G181" s="31" t="s">
        <v>181</v>
      </c>
      <c r="H181" s="23">
        <v>0</v>
      </c>
      <c r="I181" s="23">
        <f t="shared" ref="I181:I200" si="55">SUM(J181-H181)</f>
        <v>0</v>
      </c>
      <c r="J181" s="23"/>
    </row>
    <row r="182" spans="1:10" x14ac:dyDescent="0.25">
      <c r="A182" s="7"/>
      <c r="B182" s="7"/>
      <c r="C182" s="4"/>
      <c r="D182" s="4">
        <v>4223</v>
      </c>
      <c r="E182" s="4"/>
      <c r="F182" s="4"/>
      <c r="G182" s="7" t="s">
        <v>182</v>
      </c>
      <c r="H182" s="21">
        <f>H183</f>
        <v>0</v>
      </c>
      <c r="I182" s="21">
        <f t="shared" si="55"/>
        <v>0</v>
      </c>
      <c r="J182" s="23"/>
    </row>
    <row r="183" spans="1:10" x14ac:dyDescent="0.25">
      <c r="A183" s="7"/>
      <c r="B183" s="7"/>
      <c r="C183" s="4"/>
      <c r="D183" s="4"/>
      <c r="E183" s="4">
        <v>42231</v>
      </c>
      <c r="F183" s="4"/>
      <c r="G183" s="7" t="s">
        <v>183</v>
      </c>
      <c r="H183" s="23">
        <v>0</v>
      </c>
      <c r="I183" s="23">
        <f t="shared" si="55"/>
        <v>0</v>
      </c>
      <c r="J183" s="23"/>
    </row>
    <row r="184" spans="1:10" x14ac:dyDescent="0.25">
      <c r="A184" s="7"/>
      <c r="B184" s="7"/>
      <c r="C184" s="4"/>
      <c r="D184" s="4">
        <v>4224</v>
      </c>
      <c r="E184" s="4"/>
      <c r="F184" s="4"/>
      <c r="G184" s="7" t="s">
        <v>184</v>
      </c>
      <c r="H184" s="21">
        <f>H185</f>
        <v>0</v>
      </c>
      <c r="I184" s="21">
        <f t="shared" si="55"/>
        <v>0</v>
      </c>
      <c r="J184" s="23"/>
    </row>
    <row r="185" spans="1:10" x14ac:dyDescent="0.25">
      <c r="A185" s="7"/>
      <c r="B185" s="7"/>
      <c r="C185" s="4"/>
      <c r="D185" s="4"/>
      <c r="E185" s="4">
        <v>42241</v>
      </c>
      <c r="F185" s="4"/>
      <c r="G185" s="7" t="s">
        <v>185</v>
      </c>
      <c r="H185" s="23">
        <v>0</v>
      </c>
      <c r="I185" s="23">
        <f t="shared" si="55"/>
        <v>0</v>
      </c>
      <c r="J185" s="23"/>
    </row>
    <row r="186" spans="1:10" x14ac:dyDescent="0.25">
      <c r="A186" s="7"/>
      <c r="B186" s="7"/>
      <c r="C186" s="4"/>
      <c r="D186" s="4">
        <v>4225</v>
      </c>
      <c r="E186" s="4"/>
      <c r="F186" s="4"/>
      <c r="G186" s="31" t="s">
        <v>186</v>
      </c>
      <c r="H186" s="21">
        <f>H187</f>
        <v>0</v>
      </c>
      <c r="I186" s="21">
        <f t="shared" si="55"/>
        <v>0</v>
      </c>
      <c r="J186" s="23"/>
    </row>
    <row r="187" spans="1:10" x14ac:dyDescent="0.25">
      <c r="A187" s="7"/>
      <c r="B187" s="7"/>
      <c r="C187" s="4"/>
      <c r="D187" s="4"/>
      <c r="E187" s="4">
        <v>42259</v>
      </c>
      <c r="F187" s="4"/>
      <c r="G187" s="31" t="s">
        <v>187</v>
      </c>
      <c r="H187" s="23">
        <v>0</v>
      </c>
      <c r="I187" s="23">
        <f t="shared" si="55"/>
        <v>0</v>
      </c>
      <c r="J187" s="23"/>
    </row>
    <row r="188" spans="1:10" x14ac:dyDescent="0.25">
      <c r="A188" s="7"/>
      <c r="B188" s="7"/>
      <c r="C188" s="4"/>
      <c r="D188" s="4">
        <v>4227</v>
      </c>
      <c r="E188" s="4"/>
      <c r="F188" s="4"/>
      <c r="G188" s="31" t="s">
        <v>188</v>
      </c>
      <c r="H188" s="21">
        <f>H189+H190+H191</f>
        <v>75731</v>
      </c>
      <c r="I188" s="21">
        <f t="shared" si="55"/>
        <v>-36300</v>
      </c>
      <c r="J188" s="21">
        <f t="shared" ref="J188" si="56">J189+J190+J191</f>
        <v>39431</v>
      </c>
    </row>
    <row r="189" spans="1:10" x14ac:dyDescent="0.25">
      <c r="A189" s="7"/>
      <c r="B189" s="7"/>
      <c r="C189" s="4"/>
      <c r="D189" s="4"/>
      <c r="E189" s="4">
        <v>42271</v>
      </c>
      <c r="F189" s="4"/>
      <c r="G189" s="7" t="s">
        <v>266</v>
      </c>
      <c r="H189" s="23">
        <v>56100</v>
      </c>
      <c r="I189" s="23">
        <v>-56100</v>
      </c>
      <c r="J189" s="23">
        <v>0</v>
      </c>
    </row>
    <row r="190" spans="1:10" x14ac:dyDescent="0.25">
      <c r="A190" s="7"/>
      <c r="B190" s="7"/>
      <c r="C190" s="4"/>
      <c r="D190" s="4"/>
      <c r="E190" s="4">
        <v>42272</v>
      </c>
      <c r="F190" s="4"/>
      <c r="G190" s="7" t="s">
        <v>267</v>
      </c>
      <c r="H190" s="23">
        <v>4000</v>
      </c>
      <c r="I190" s="23">
        <v>1000</v>
      </c>
      <c r="J190" s="23">
        <v>5000</v>
      </c>
    </row>
    <row r="191" spans="1:10" x14ac:dyDescent="0.25">
      <c r="A191" s="7"/>
      <c r="B191" s="7"/>
      <c r="C191" s="4"/>
      <c r="D191" s="4"/>
      <c r="E191" s="4">
        <v>42273</v>
      </c>
      <c r="F191" s="4"/>
      <c r="G191" s="31" t="s">
        <v>189</v>
      </c>
      <c r="H191" s="23">
        <v>15631</v>
      </c>
      <c r="I191" s="23">
        <v>18800</v>
      </c>
      <c r="J191" s="23">
        <v>34431</v>
      </c>
    </row>
    <row r="192" spans="1:10" x14ac:dyDescent="0.25">
      <c r="A192" s="7"/>
      <c r="B192" s="7"/>
      <c r="C192" s="4">
        <v>426</v>
      </c>
      <c r="D192" s="4"/>
      <c r="E192" s="4"/>
      <c r="F192" s="4"/>
      <c r="G192" s="7" t="s">
        <v>190</v>
      </c>
      <c r="H192" s="21">
        <f t="shared" ref="H192:J193" si="57">SUM(H193)</f>
        <v>0</v>
      </c>
      <c r="I192" s="21">
        <f t="shared" si="55"/>
        <v>0</v>
      </c>
      <c r="J192" s="21">
        <f t="shared" si="57"/>
        <v>0</v>
      </c>
    </row>
    <row r="193" spans="1:10" x14ac:dyDescent="0.25">
      <c r="A193" s="7"/>
      <c r="B193" s="7"/>
      <c r="C193" s="4"/>
      <c r="D193" s="4">
        <v>4262</v>
      </c>
      <c r="E193" s="4"/>
      <c r="F193" s="4"/>
      <c r="G193" s="7" t="s">
        <v>191</v>
      </c>
      <c r="H193" s="21">
        <f t="shared" si="57"/>
        <v>0</v>
      </c>
      <c r="I193" s="21">
        <f t="shared" si="55"/>
        <v>0</v>
      </c>
      <c r="J193" s="21">
        <f t="shared" si="57"/>
        <v>0</v>
      </c>
    </row>
    <row r="194" spans="1:10" x14ac:dyDescent="0.25">
      <c r="A194" s="7"/>
      <c r="B194" s="7"/>
      <c r="C194" s="4"/>
      <c r="D194" s="4"/>
      <c r="E194" s="4">
        <v>42621</v>
      </c>
      <c r="F194" s="4"/>
      <c r="G194" s="7" t="s">
        <v>191</v>
      </c>
      <c r="H194" s="23">
        <v>0</v>
      </c>
      <c r="I194" s="23">
        <f t="shared" si="55"/>
        <v>0</v>
      </c>
      <c r="J194" s="23">
        <v>0</v>
      </c>
    </row>
    <row r="195" spans="1:10" ht="25.5" x14ac:dyDescent="0.25">
      <c r="A195" s="7"/>
      <c r="B195" s="3">
        <v>45</v>
      </c>
      <c r="C195" s="3"/>
      <c r="D195" s="3"/>
      <c r="E195" s="3"/>
      <c r="F195" s="3"/>
      <c r="G195" s="11" t="s">
        <v>192</v>
      </c>
      <c r="H195" s="21">
        <f t="shared" ref="H195:J195" si="58">H196+H199</f>
        <v>44908</v>
      </c>
      <c r="I195" s="23">
        <f t="shared" si="55"/>
        <v>36300</v>
      </c>
      <c r="J195" s="21">
        <f t="shared" si="58"/>
        <v>81208</v>
      </c>
    </row>
    <row r="196" spans="1:10" x14ac:dyDescent="0.25">
      <c r="A196" s="7"/>
      <c r="B196" s="7"/>
      <c r="C196" s="4">
        <v>451</v>
      </c>
      <c r="D196" s="4"/>
      <c r="E196" s="4"/>
      <c r="F196" s="4"/>
      <c r="G196" s="31" t="s">
        <v>193</v>
      </c>
      <c r="H196" s="21">
        <f t="shared" ref="H196:J200" si="59">H197</f>
        <v>44908</v>
      </c>
      <c r="I196" s="23">
        <f t="shared" si="55"/>
        <v>36300</v>
      </c>
      <c r="J196" s="21">
        <f t="shared" si="59"/>
        <v>81208</v>
      </c>
    </row>
    <row r="197" spans="1:10" x14ac:dyDescent="0.25">
      <c r="A197" s="7"/>
      <c r="B197" s="7"/>
      <c r="C197" s="4"/>
      <c r="D197" s="4">
        <v>4511</v>
      </c>
      <c r="E197" s="4"/>
      <c r="F197" s="4"/>
      <c r="G197" s="31" t="s">
        <v>193</v>
      </c>
      <c r="H197" s="21">
        <f t="shared" si="59"/>
        <v>44908</v>
      </c>
      <c r="I197" s="23">
        <f t="shared" si="55"/>
        <v>36300</v>
      </c>
      <c r="J197" s="21">
        <f t="shared" si="59"/>
        <v>81208</v>
      </c>
    </row>
    <row r="198" spans="1:10" x14ac:dyDescent="0.25">
      <c r="A198" s="7"/>
      <c r="B198" s="7"/>
      <c r="C198" s="4"/>
      <c r="D198" s="4"/>
      <c r="E198" s="4">
        <v>45111</v>
      </c>
      <c r="F198" s="4"/>
      <c r="G198" s="31" t="s">
        <v>193</v>
      </c>
      <c r="H198" s="23">
        <v>44908</v>
      </c>
      <c r="I198" s="23">
        <v>36300</v>
      </c>
      <c r="J198" s="23">
        <v>81208</v>
      </c>
    </row>
    <row r="199" spans="1:10" x14ac:dyDescent="0.25">
      <c r="A199" s="7"/>
      <c r="B199" s="7"/>
      <c r="C199" s="4">
        <v>452</v>
      </c>
      <c r="D199" s="4"/>
      <c r="E199" s="4"/>
      <c r="F199" s="4"/>
      <c r="G199" s="31" t="s">
        <v>224</v>
      </c>
      <c r="H199" s="23">
        <f t="shared" si="59"/>
        <v>0</v>
      </c>
      <c r="I199" s="23">
        <f t="shared" si="55"/>
        <v>0</v>
      </c>
      <c r="J199" s="23">
        <f t="shared" si="59"/>
        <v>0</v>
      </c>
    </row>
    <row r="200" spans="1:10" x14ac:dyDescent="0.25">
      <c r="A200" s="7"/>
      <c r="B200" s="7"/>
      <c r="C200" s="4"/>
      <c r="D200" s="4">
        <v>4521</v>
      </c>
      <c r="E200" s="4"/>
      <c r="F200" s="4"/>
      <c r="G200" s="31" t="s">
        <v>224</v>
      </c>
      <c r="H200" s="23">
        <f t="shared" si="59"/>
        <v>0</v>
      </c>
      <c r="I200" s="23">
        <f t="shared" si="55"/>
        <v>0</v>
      </c>
      <c r="J200" s="23">
        <f t="shared" si="59"/>
        <v>0</v>
      </c>
    </row>
    <row r="201" spans="1:10" x14ac:dyDescent="0.25">
      <c r="A201" s="7"/>
      <c r="B201" s="7"/>
      <c r="C201" s="4"/>
      <c r="D201" s="4"/>
      <c r="E201" s="4">
        <v>45211</v>
      </c>
      <c r="F201" s="4"/>
      <c r="G201" s="31" t="s">
        <v>224</v>
      </c>
      <c r="H201" s="23"/>
      <c r="I201" s="23"/>
      <c r="J201" s="23"/>
    </row>
  </sheetData>
  <mergeCells count="4">
    <mergeCell ref="A49:J49"/>
    <mergeCell ref="A1:J1"/>
    <mergeCell ref="A2:J2"/>
    <mergeCell ref="A4:J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topLeftCell="A25" workbookViewId="0">
      <selection activeCell="G22" sqref="G22"/>
    </sheetView>
  </sheetViews>
  <sheetFormatPr defaultRowHeight="15" x14ac:dyDescent="0.25"/>
  <cols>
    <col min="1" max="1" width="28.28515625" customWidth="1"/>
    <col min="2" max="4" width="25.28515625" customWidth="1"/>
  </cols>
  <sheetData>
    <row r="1" spans="1:9" ht="42" customHeight="1" x14ac:dyDescent="0.25">
      <c r="A1" s="131"/>
      <c r="B1" s="131"/>
      <c r="C1" s="131"/>
      <c r="D1" s="131"/>
      <c r="E1" s="131"/>
      <c r="F1" s="131"/>
      <c r="G1" s="131"/>
      <c r="H1" s="131"/>
      <c r="I1" s="131"/>
    </row>
    <row r="2" spans="1:9" ht="15.75" customHeight="1" x14ac:dyDescent="0.25">
      <c r="A2" s="131" t="s">
        <v>269</v>
      </c>
      <c r="B2" s="131"/>
      <c r="C2" s="131"/>
      <c r="D2" s="131"/>
    </row>
    <row r="3" spans="1:9" ht="18" x14ac:dyDescent="0.25">
      <c r="A3" s="1"/>
      <c r="B3" s="1"/>
      <c r="C3" s="2"/>
      <c r="D3" s="2"/>
    </row>
    <row r="4" spans="1:9" ht="25.5" x14ac:dyDescent="0.25">
      <c r="A4" s="10" t="s">
        <v>40</v>
      </c>
      <c r="B4" s="59" t="s">
        <v>293</v>
      </c>
      <c r="C4" s="59" t="s">
        <v>292</v>
      </c>
      <c r="D4" s="59" t="s">
        <v>300</v>
      </c>
    </row>
    <row r="5" spans="1:9" x14ac:dyDescent="0.25">
      <c r="A5" s="45" t="s">
        <v>0</v>
      </c>
      <c r="B5" s="46">
        <f>B6+B8+B10+B13+B16</f>
        <v>3086644</v>
      </c>
      <c r="C5" s="46">
        <v>20000</v>
      </c>
      <c r="D5" s="46">
        <f t="shared" ref="D5" si="0">D6+D8+D10+D13+D16</f>
        <v>3106644</v>
      </c>
    </row>
    <row r="6" spans="1:9" ht="25.5" x14ac:dyDescent="0.25">
      <c r="A6" s="47" t="s">
        <v>42</v>
      </c>
      <c r="B6" s="48">
        <f t="shared" ref="B6:D6" si="1">B7</f>
        <v>1029584</v>
      </c>
      <c r="C6" s="46">
        <f t="shared" ref="C6:C16" si="2">D7-B7</f>
        <v>0</v>
      </c>
      <c r="D6" s="48">
        <f t="shared" si="1"/>
        <v>1029584</v>
      </c>
    </row>
    <row r="7" spans="1:9" ht="25.5" x14ac:dyDescent="0.25">
      <c r="A7" s="78" t="s">
        <v>291</v>
      </c>
      <c r="B7" s="23">
        <v>1029584</v>
      </c>
      <c r="C7" s="86">
        <v>0</v>
      </c>
      <c r="D7" s="23">
        <v>1029584</v>
      </c>
    </row>
    <row r="8" spans="1:9" ht="25.5" x14ac:dyDescent="0.25">
      <c r="A8" s="49" t="s">
        <v>42</v>
      </c>
      <c r="B8" s="50">
        <f t="shared" ref="B8:D8" si="3">B9</f>
        <v>1950000</v>
      </c>
      <c r="C8" s="86">
        <v>20000</v>
      </c>
      <c r="D8" s="50">
        <f t="shared" si="3"/>
        <v>1970000</v>
      </c>
    </row>
    <row r="9" spans="1:9" ht="25.5" x14ac:dyDescent="0.25">
      <c r="A9" s="78" t="s">
        <v>246</v>
      </c>
      <c r="B9" s="51">
        <v>1950000</v>
      </c>
      <c r="C9" s="129">
        <v>20000</v>
      </c>
      <c r="D9" s="51">
        <v>1970000</v>
      </c>
    </row>
    <row r="10" spans="1:9" x14ac:dyDescent="0.25">
      <c r="A10" s="45" t="s">
        <v>41</v>
      </c>
      <c r="B10" s="50">
        <f t="shared" ref="B10:D10" si="4">B11+B12</f>
        <v>42060</v>
      </c>
      <c r="C10" s="46">
        <f t="shared" si="2"/>
        <v>0</v>
      </c>
      <c r="D10" s="50">
        <f t="shared" si="4"/>
        <v>42060</v>
      </c>
    </row>
    <row r="11" spans="1:9" x14ac:dyDescent="0.25">
      <c r="A11" s="79" t="s">
        <v>287</v>
      </c>
      <c r="B11" s="51">
        <v>6060</v>
      </c>
      <c r="C11" s="84">
        <v>0</v>
      </c>
      <c r="D11" s="51">
        <v>6060</v>
      </c>
    </row>
    <row r="12" spans="1:9" x14ac:dyDescent="0.25">
      <c r="A12" s="8" t="s">
        <v>286</v>
      </c>
      <c r="B12" s="51">
        <v>36000</v>
      </c>
      <c r="C12" s="84">
        <f t="shared" si="2"/>
        <v>0</v>
      </c>
      <c r="D12" s="51">
        <v>36000</v>
      </c>
    </row>
    <row r="13" spans="1:9" x14ac:dyDescent="0.25">
      <c r="A13" s="45" t="s">
        <v>225</v>
      </c>
      <c r="B13" s="50">
        <f t="shared" ref="B13:D15" si="5">B14</f>
        <v>0</v>
      </c>
      <c r="C13" s="46">
        <f t="shared" si="2"/>
        <v>0</v>
      </c>
      <c r="D13" s="50">
        <f t="shared" si="5"/>
        <v>0</v>
      </c>
    </row>
    <row r="14" spans="1:9" x14ac:dyDescent="0.25">
      <c r="A14" s="79" t="s">
        <v>245</v>
      </c>
      <c r="B14" s="51">
        <v>0</v>
      </c>
      <c r="C14" s="46">
        <f t="shared" si="2"/>
        <v>0</v>
      </c>
      <c r="D14" s="51">
        <v>0</v>
      </c>
    </row>
    <row r="15" spans="1:9" x14ac:dyDescent="0.25">
      <c r="A15" s="45" t="s">
        <v>43</v>
      </c>
      <c r="B15" s="50">
        <f t="shared" si="5"/>
        <v>65000</v>
      </c>
      <c r="C15" s="46">
        <f t="shared" si="2"/>
        <v>0</v>
      </c>
      <c r="D15" s="50">
        <f t="shared" si="5"/>
        <v>65000</v>
      </c>
    </row>
    <row r="16" spans="1:9" x14ac:dyDescent="0.25">
      <c r="A16" s="79" t="s">
        <v>277</v>
      </c>
      <c r="B16" s="51">
        <v>65000</v>
      </c>
      <c r="C16" s="46">
        <f t="shared" si="2"/>
        <v>0</v>
      </c>
      <c r="D16" s="51">
        <v>65000</v>
      </c>
    </row>
    <row r="17" spans="1:4" ht="15.75" customHeight="1" x14ac:dyDescent="0.25">
      <c r="A17" s="157"/>
      <c r="B17" s="157"/>
      <c r="C17" s="157"/>
      <c r="D17" s="157"/>
    </row>
    <row r="18" spans="1:4" ht="18" x14ac:dyDescent="0.25">
      <c r="A18" s="44"/>
      <c r="B18" s="44"/>
      <c r="C18" s="52"/>
      <c r="D18" s="52"/>
    </row>
    <row r="19" spans="1:4" ht="25.5" x14ac:dyDescent="0.25">
      <c r="A19" s="53" t="s">
        <v>40</v>
      </c>
      <c r="B19" s="59" t="s">
        <v>293</v>
      </c>
      <c r="C19" s="59" t="s">
        <v>292</v>
      </c>
      <c r="D19" s="59" t="s">
        <v>300</v>
      </c>
    </row>
    <row r="20" spans="1:4" x14ac:dyDescent="0.25">
      <c r="A20" s="45" t="s">
        <v>1</v>
      </c>
      <c r="B20" s="46">
        <f>B21+B23+B25+B28+B31</f>
        <v>3085274.44</v>
      </c>
      <c r="C20" s="46">
        <f>D20-B20</f>
        <v>20000</v>
      </c>
      <c r="D20" s="46">
        <f>D21+D23+D25+D28+D31</f>
        <v>3105274.44</v>
      </c>
    </row>
    <row r="21" spans="1:4" ht="27" customHeight="1" x14ac:dyDescent="0.25">
      <c r="A21" s="47" t="s">
        <v>42</v>
      </c>
      <c r="B21" s="48">
        <f t="shared" ref="B21:D21" si="6">B22</f>
        <v>1029584</v>
      </c>
      <c r="C21" s="46">
        <f t="shared" ref="C21:C32" si="7">D21-B21</f>
        <v>0</v>
      </c>
      <c r="D21" s="48">
        <f t="shared" si="6"/>
        <v>1029584</v>
      </c>
    </row>
    <row r="22" spans="1:4" ht="25.5" x14ac:dyDescent="0.25">
      <c r="A22" s="78" t="s">
        <v>291</v>
      </c>
      <c r="B22" s="23">
        <v>1029584</v>
      </c>
      <c r="C22" s="84">
        <f t="shared" si="7"/>
        <v>0</v>
      </c>
      <c r="D22" s="23">
        <v>1029584</v>
      </c>
    </row>
    <row r="23" spans="1:4" ht="25.5" x14ac:dyDescent="0.25">
      <c r="A23" s="49" t="s">
        <v>42</v>
      </c>
      <c r="B23" s="50">
        <f t="shared" ref="B23:D23" si="8">B24</f>
        <v>1944630.44</v>
      </c>
      <c r="C23" s="130">
        <v>20000</v>
      </c>
      <c r="D23" s="50">
        <f t="shared" si="8"/>
        <v>1964630.44</v>
      </c>
    </row>
    <row r="24" spans="1:4" ht="25.5" x14ac:dyDescent="0.25">
      <c r="A24" s="78" t="s">
        <v>247</v>
      </c>
      <c r="B24" s="51">
        <v>1944630.44</v>
      </c>
      <c r="C24" s="128">
        <v>20000</v>
      </c>
      <c r="D24" s="51">
        <v>1964630.44</v>
      </c>
    </row>
    <row r="25" spans="1:4" x14ac:dyDescent="0.25">
      <c r="A25" s="45" t="s">
        <v>41</v>
      </c>
      <c r="B25" s="50">
        <f t="shared" ref="B25:D25" si="9">B26+B27</f>
        <v>42060</v>
      </c>
      <c r="C25" s="46">
        <v>0</v>
      </c>
      <c r="D25" s="50">
        <f t="shared" si="9"/>
        <v>42060</v>
      </c>
    </row>
    <row r="26" spans="1:4" x14ac:dyDescent="0.25">
      <c r="A26" s="79" t="s">
        <v>288</v>
      </c>
      <c r="B26" s="51">
        <v>6060</v>
      </c>
      <c r="C26" s="84">
        <v>0</v>
      </c>
      <c r="D26" s="51">
        <v>6060</v>
      </c>
    </row>
    <row r="27" spans="1:4" x14ac:dyDescent="0.25">
      <c r="A27" s="8" t="s">
        <v>286</v>
      </c>
      <c r="B27" s="51">
        <v>36000</v>
      </c>
      <c r="C27" s="46">
        <f t="shared" si="7"/>
        <v>0</v>
      </c>
      <c r="D27" s="51">
        <v>36000</v>
      </c>
    </row>
    <row r="28" spans="1:4" x14ac:dyDescent="0.25">
      <c r="A28" s="45" t="s">
        <v>225</v>
      </c>
      <c r="B28" s="50">
        <f>B29+B30</f>
        <v>4000</v>
      </c>
      <c r="C28" s="46">
        <f t="shared" si="7"/>
        <v>0</v>
      </c>
      <c r="D28" s="50">
        <f>D29+D30</f>
        <v>4000</v>
      </c>
    </row>
    <row r="29" spans="1:4" x14ac:dyDescent="0.25">
      <c r="A29" s="60" t="s">
        <v>248</v>
      </c>
      <c r="B29" s="51">
        <v>369</v>
      </c>
      <c r="C29" s="84">
        <f t="shared" si="7"/>
        <v>0</v>
      </c>
      <c r="D29" s="51">
        <v>369</v>
      </c>
    </row>
    <row r="30" spans="1:4" x14ac:dyDescent="0.25">
      <c r="A30" s="60" t="s">
        <v>294</v>
      </c>
      <c r="B30" s="51">
        <v>3631</v>
      </c>
      <c r="C30" s="84">
        <f t="shared" si="7"/>
        <v>0</v>
      </c>
      <c r="D30" s="51">
        <v>3631</v>
      </c>
    </row>
    <row r="31" spans="1:4" x14ac:dyDescent="0.25">
      <c r="A31" s="45" t="s">
        <v>43</v>
      </c>
      <c r="B31" s="50">
        <f t="shared" ref="B31:D31" si="10">B32</f>
        <v>65000</v>
      </c>
      <c r="C31" s="46">
        <f t="shared" si="7"/>
        <v>0</v>
      </c>
      <c r="D31" s="50">
        <f t="shared" si="10"/>
        <v>65000</v>
      </c>
    </row>
    <row r="32" spans="1:4" x14ac:dyDescent="0.25">
      <c r="A32" s="79" t="s">
        <v>277</v>
      </c>
      <c r="B32" s="51">
        <v>65000</v>
      </c>
      <c r="C32" s="46">
        <f t="shared" si="7"/>
        <v>0</v>
      </c>
      <c r="D32" s="51">
        <v>65000</v>
      </c>
    </row>
  </sheetData>
  <mergeCells count="3">
    <mergeCell ref="A2:D2"/>
    <mergeCell ref="A17:D17"/>
    <mergeCell ref="A1:I1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2"/>
  <sheetViews>
    <sheetView workbookViewId="0">
      <selection activeCell="D4" sqref="D4"/>
    </sheetView>
  </sheetViews>
  <sheetFormatPr defaultRowHeight="15" x14ac:dyDescent="0.25"/>
  <cols>
    <col min="1" max="1" width="37.7109375" customWidth="1"/>
    <col min="2" max="4" width="25.28515625" customWidth="1"/>
  </cols>
  <sheetData>
    <row r="1" spans="1:4" ht="18" x14ac:dyDescent="0.25">
      <c r="A1" s="1"/>
      <c r="B1" s="1"/>
      <c r="C1" s="2"/>
      <c r="D1" s="2"/>
    </row>
    <row r="2" spans="1:4" ht="15.75" x14ac:dyDescent="0.25">
      <c r="A2" s="131" t="s">
        <v>270</v>
      </c>
      <c r="B2" s="132"/>
      <c r="C2" s="132"/>
      <c r="D2" s="132"/>
    </row>
    <row r="3" spans="1:4" ht="18" x14ac:dyDescent="0.25">
      <c r="A3" s="1"/>
      <c r="B3" s="1"/>
      <c r="C3" s="2"/>
      <c r="D3" s="2"/>
    </row>
    <row r="4" spans="1:4" ht="25.5" x14ac:dyDescent="0.25">
      <c r="A4" s="10" t="s">
        <v>40</v>
      </c>
      <c r="B4" s="59" t="s">
        <v>293</v>
      </c>
      <c r="C4" s="59" t="s">
        <v>292</v>
      </c>
      <c r="D4" s="59" t="s">
        <v>300</v>
      </c>
    </row>
    <row r="5" spans="1:4" ht="15.75" customHeight="1" x14ac:dyDescent="0.25">
      <c r="A5" s="3" t="s">
        <v>12</v>
      </c>
      <c r="B5" s="50">
        <f>B6+B9+B11</f>
        <v>3085274.44</v>
      </c>
      <c r="C5" s="50">
        <v>20000</v>
      </c>
      <c r="D5" s="50">
        <f t="shared" ref="D5" si="0">D6+D9+D11</f>
        <v>3105274.44</v>
      </c>
    </row>
    <row r="6" spans="1:4" ht="15.75" customHeight="1" x14ac:dyDescent="0.25">
      <c r="A6" s="3" t="s">
        <v>13</v>
      </c>
      <c r="B6" s="50">
        <f>B7+B8</f>
        <v>0</v>
      </c>
      <c r="C6" s="50">
        <f t="shared" ref="C6:C10" si="1">D6-B6</f>
        <v>0</v>
      </c>
      <c r="D6" s="50">
        <f t="shared" ref="D6" si="2">D7+D8</f>
        <v>0</v>
      </c>
    </row>
    <row r="7" spans="1:4" ht="25.5" x14ac:dyDescent="0.25">
      <c r="A7" s="31" t="s">
        <v>14</v>
      </c>
      <c r="B7" s="51">
        <v>0</v>
      </c>
      <c r="C7" s="50">
        <f t="shared" si="1"/>
        <v>0</v>
      </c>
      <c r="D7" s="51">
        <v>0</v>
      </c>
    </row>
    <row r="8" spans="1:4" x14ac:dyDescent="0.25">
      <c r="A8" s="8" t="s">
        <v>15</v>
      </c>
      <c r="B8" s="51">
        <v>0</v>
      </c>
      <c r="C8" s="50">
        <f t="shared" si="1"/>
        <v>0</v>
      </c>
      <c r="D8" s="51">
        <v>0</v>
      </c>
    </row>
    <row r="9" spans="1:4" x14ac:dyDescent="0.25">
      <c r="A9" s="3" t="s">
        <v>16</v>
      </c>
      <c r="B9" s="50">
        <f>B10</f>
        <v>0</v>
      </c>
      <c r="C9" s="50">
        <f t="shared" si="1"/>
        <v>0</v>
      </c>
      <c r="D9" s="50">
        <f t="shared" ref="D9" si="3">D10</f>
        <v>0</v>
      </c>
    </row>
    <row r="10" spans="1:4" ht="25.5" x14ac:dyDescent="0.25">
      <c r="A10" s="7" t="s">
        <v>17</v>
      </c>
      <c r="B10" s="51">
        <v>0</v>
      </c>
      <c r="C10" s="50">
        <f t="shared" si="1"/>
        <v>0</v>
      </c>
      <c r="D10" s="51">
        <v>0</v>
      </c>
    </row>
    <row r="11" spans="1:4" x14ac:dyDescent="0.25">
      <c r="A11" s="42" t="s">
        <v>194</v>
      </c>
      <c r="B11" s="50">
        <f>B12</f>
        <v>3085274.44</v>
      </c>
      <c r="C11" s="50">
        <v>20000</v>
      </c>
      <c r="D11" s="50">
        <f t="shared" ref="D11" si="4">D12</f>
        <v>3105274.44</v>
      </c>
    </row>
    <row r="12" spans="1:4" x14ac:dyDescent="0.25">
      <c r="A12" s="80" t="s">
        <v>195</v>
      </c>
      <c r="B12" s="51">
        <v>3085274.44</v>
      </c>
      <c r="C12" s="51">
        <v>20000</v>
      </c>
      <c r="D12" s="51">
        <v>3105274.44</v>
      </c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selection activeCell="I6" sqref="I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4" width="8.42578125" customWidth="1"/>
    <col min="5" max="5" width="10.5703125" customWidth="1"/>
    <col min="6" max="6" width="25.28515625" customWidth="1"/>
    <col min="7" max="8" width="21.140625" customWidth="1"/>
    <col min="9" max="9" width="22.28515625" customWidth="1"/>
  </cols>
  <sheetData>
    <row r="1" spans="1:9" ht="18" x14ac:dyDescent="0.25">
      <c r="A1" s="1"/>
      <c r="B1" s="1"/>
      <c r="C1" s="1"/>
      <c r="D1" s="1"/>
      <c r="E1" s="1"/>
      <c r="F1" s="1"/>
      <c r="G1" s="1"/>
      <c r="H1" s="2"/>
      <c r="I1" s="2"/>
    </row>
    <row r="2" spans="1:9" ht="18" customHeight="1" x14ac:dyDescent="0.25">
      <c r="A2" s="131" t="s">
        <v>272</v>
      </c>
      <c r="B2" s="131"/>
      <c r="C2" s="131"/>
      <c r="D2" s="131"/>
      <c r="E2" s="131"/>
      <c r="F2" s="131"/>
      <c r="G2" s="131"/>
      <c r="H2" s="131"/>
      <c r="I2" s="131"/>
    </row>
    <row r="3" spans="1:9" ht="18" customHeight="1" x14ac:dyDescent="0.25">
      <c r="A3" s="76"/>
      <c r="B3" s="76"/>
      <c r="C3" s="76"/>
      <c r="D3" s="76"/>
      <c r="E3" s="76"/>
      <c r="F3" s="76"/>
      <c r="G3" s="76"/>
      <c r="H3" s="76"/>
      <c r="I3" s="76"/>
    </row>
    <row r="4" spans="1:9" ht="18" customHeight="1" x14ac:dyDescent="0.25">
      <c r="A4" s="76"/>
      <c r="B4" s="76"/>
      <c r="C4" s="76"/>
      <c r="D4" s="76"/>
      <c r="E4" s="76"/>
      <c r="F4" s="131" t="s">
        <v>271</v>
      </c>
      <c r="G4" s="131"/>
      <c r="H4" s="76"/>
      <c r="I4" s="76"/>
    </row>
    <row r="5" spans="1:9" ht="18" x14ac:dyDescent="0.25">
      <c r="A5" s="1"/>
      <c r="B5" s="1"/>
      <c r="C5" s="1"/>
      <c r="D5" s="1"/>
      <c r="E5" s="1"/>
      <c r="F5" s="1"/>
      <c r="G5" s="1"/>
      <c r="H5" s="2"/>
      <c r="I5" s="2"/>
    </row>
    <row r="6" spans="1:9" ht="38.25" x14ac:dyDescent="0.25">
      <c r="A6" s="10" t="s">
        <v>5</v>
      </c>
      <c r="B6" s="9" t="s">
        <v>6</v>
      </c>
      <c r="C6" s="9" t="s">
        <v>258</v>
      </c>
      <c r="D6" s="9" t="s">
        <v>259</v>
      </c>
      <c r="E6" s="9" t="s">
        <v>260</v>
      </c>
      <c r="F6" s="9" t="s">
        <v>31</v>
      </c>
      <c r="G6" s="59" t="s">
        <v>293</v>
      </c>
      <c r="H6" s="59" t="s">
        <v>292</v>
      </c>
      <c r="I6" s="59" t="s">
        <v>300</v>
      </c>
    </row>
    <row r="7" spans="1:9" x14ac:dyDescent="0.25">
      <c r="A7" s="15"/>
      <c r="B7" s="16"/>
      <c r="C7" s="16"/>
      <c r="D7" s="16"/>
      <c r="E7" s="16"/>
      <c r="F7" s="14" t="s">
        <v>44</v>
      </c>
      <c r="G7" s="61"/>
      <c r="H7" s="61"/>
      <c r="I7" s="61"/>
    </row>
    <row r="8" spans="1:9" ht="25.5" x14ac:dyDescent="0.25">
      <c r="A8" s="3">
        <v>8</v>
      </c>
      <c r="B8" s="3"/>
      <c r="C8" s="3"/>
      <c r="D8" s="3"/>
      <c r="E8" s="3"/>
      <c r="F8" s="3" t="s">
        <v>18</v>
      </c>
      <c r="G8" s="23"/>
      <c r="H8" s="23"/>
      <c r="I8" s="23"/>
    </row>
    <row r="9" spans="1:9" x14ac:dyDescent="0.25">
      <c r="A9" s="3"/>
      <c r="B9" s="7">
        <v>84</v>
      </c>
      <c r="C9" s="7"/>
      <c r="D9" s="7"/>
      <c r="E9" s="7"/>
      <c r="F9" s="7" t="s">
        <v>24</v>
      </c>
      <c r="G9" s="23"/>
      <c r="H9" s="23"/>
      <c r="I9" s="23"/>
    </row>
    <row r="10" spans="1:9" ht="25.5" x14ac:dyDescent="0.25">
      <c r="A10" s="3"/>
      <c r="B10" s="7"/>
      <c r="C10" s="17">
        <v>847</v>
      </c>
      <c r="D10" s="17"/>
      <c r="E10" s="17"/>
      <c r="F10" s="17" t="s">
        <v>252</v>
      </c>
      <c r="G10" s="23"/>
      <c r="H10" s="23"/>
      <c r="I10" s="23"/>
    </row>
    <row r="11" spans="1:9" ht="25.5" x14ac:dyDescent="0.25">
      <c r="A11" s="3"/>
      <c r="B11" s="7"/>
      <c r="C11" s="17"/>
      <c r="D11" s="17">
        <v>8472</v>
      </c>
      <c r="E11" s="17"/>
      <c r="F11" s="17" t="s">
        <v>253</v>
      </c>
      <c r="G11" s="23"/>
      <c r="H11" s="23"/>
      <c r="I11" s="23"/>
    </row>
    <row r="12" spans="1:9" ht="38.25" x14ac:dyDescent="0.25">
      <c r="A12" s="3"/>
      <c r="B12" s="7"/>
      <c r="C12" s="17"/>
      <c r="D12" s="17"/>
      <c r="E12" s="17">
        <v>84721</v>
      </c>
      <c r="F12" s="17" t="s">
        <v>254</v>
      </c>
      <c r="G12" s="23"/>
      <c r="H12" s="23"/>
      <c r="I12" s="23"/>
    </row>
    <row r="13" spans="1:9" x14ac:dyDescent="0.25">
      <c r="A13" s="3"/>
      <c r="B13" s="7"/>
      <c r="C13" s="17"/>
      <c r="D13" s="17"/>
      <c r="E13" s="17"/>
      <c r="F13" s="14" t="s">
        <v>45</v>
      </c>
      <c r="G13" s="23"/>
      <c r="H13" s="23"/>
      <c r="I13" s="23"/>
    </row>
    <row r="14" spans="1:9" ht="25.5" x14ac:dyDescent="0.25">
      <c r="A14" s="6">
        <v>5</v>
      </c>
      <c r="B14" s="6"/>
      <c r="C14" s="6"/>
      <c r="D14" s="6"/>
      <c r="E14" s="6"/>
      <c r="F14" s="11" t="s">
        <v>19</v>
      </c>
      <c r="G14" s="23"/>
      <c r="H14" s="23"/>
      <c r="I14" s="23"/>
    </row>
    <row r="15" spans="1:9" ht="25.5" x14ac:dyDescent="0.25">
      <c r="A15" s="7"/>
      <c r="B15" s="7">
        <v>54</v>
      </c>
      <c r="C15" s="7"/>
      <c r="D15" s="7"/>
      <c r="E15" s="7"/>
      <c r="F15" s="12" t="s">
        <v>25</v>
      </c>
      <c r="G15" s="23"/>
      <c r="H15" s="23"/>
      <c r="I15" s="62"/>
    </row>
    <row r="16" spans="1:9" ht="38.25" x14ac:dyDescent="0.25">
      <c r="A16" s="7"/>
      <c r="B16" s="7"/>
      <c r="C16" s="7">
        <v>547</v>
      </c>
      <c r="D16" s="7"/>
      <c r="E16" s="7"/>
      <c r="F16" s="12" t="s">
        <v>255</v>
      </c>
      <c r="G16" s="23"/>
      <c r="H16" s="23"/>
      <c r="I16" s="62"/>
    </row>
    <row r="17" spans="1:9" ht="38.25" x14ac:dyDescent="0.25">
      <c r="A17" s="7"/>
      <c r="B17" s="7"/>
      <c r="C17" s="7"/>
      <c r="D17" s="7">
        <v>5472</v>
      </c>
      <c r="E17" s="7"/>
      <c r="F17" s="12" t="s">
        <v>256</v>
      </c>
      <c r="G17" s="23"/>
      <c r="H17" s="23"/>
      <c r="I17" s="62"/>
    </row>
    <row r="18" spans="1:9" ht="38.25" x14ac:dyDescent="0.25">
      <c r="A18" s="7"/>
      <c r="B18" s="7"/>
      <c r="C18" s="7"/>
      <c r="D18" s="7"/>
      <c r="E18" s="7">
        <v>54721</v>
      </c>
      <c r="F18" s="12" t="s">
        <v>257</v>
      </c>
      <c r="G18" s="23"/>
      <c r="H18" s="23"/>
      <c r="I18" s="62"/>
    </row>
  </sheetData>
  <mergeCells count="2">
    <mergeCell ref="A2:I2"/>
    <mergeCell ref="F4:G4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6"/>
  <sheetViews>
    <sheetView workbookViewId="0">
      <selection activeCell="J4" sqref="J4"/>
    </sheetView>
  </sheetViews>
  <sheetFormatPr defaultRowHeight="15" x14ac:dyDescent="0.25"/>
  <cols>
    <col min="1" max="1" width="7.42578125" customWidth="1"/>
    <col min="2" max="2" width="8.42578125" customWidth="1"/>
    <col min="3" max="3" width="11.5703125" customWidth="1"/>
    <col min="4" max="4" width="8.5703125" customWidth="1"/>
    <col min="5" max="6" width="10.140625" customWidth="1"/>
    <col min="7" max="7" width="25" customWidth="1"/>
    <col min="8" max="8" width="11.85546875" customWidth="1"/>
    <col min="9" max="9" width="12.28515625" customWidth="1"/>
    <col min="10" max="10" width="15.5703125" customWidth="1"/>
  </cols>
  <sheetData>
    <row r="1" spans="1:10" ht="38.25" customHeight="1" x14ac:dyDescent="0.25">
      <c r="A1" s="1"/>
      <c r="B1" s="1"/>
      <c r="C1" s="1"/>
      <c r="D1" s="1"/>
      <c r="E1" s="131" t="s">
        <v>273</v>
      </c>
      <c r="F1" s="131"/>
      <c r="G1" s="131"/>
      <c r="H1" s="131"/>
      <c r="I1" s="131"/>
    </row>
    <row r="3" spans="1:10" ht="18" x14ac:dyDescent="0.25">
      <c r="A3" s="1"/>
      <c r="B3" s="1"/>
      <c r="C3" s="1"/>
      <c r="D3" s="1"/>
      <c r="E3" s="1"/>
      <c r="F3" s="1"/>
      <c r="G3" s="1"/>
      <c r="H3" s="1"/>
      <c r="I3" s="2"/>
      <c r="J3" s="2"/>
    </row>
    <row r="4" spans="1:10" ht="51" x14ac:dyDescent="0.25">
      <c r="A4" s="10" t="s">
        <v>5</v>
      </c>
      <c r="B4" s="9" t="s">
        <v>6</v>
      </c>
      <c r="C4" s="9" t="s">
        <v>258</v>
      </c>
      <c r="D4" s="9" t="s">
        <v>259</v>
      </c>
      <c r="E4" s="9" t="s">
        <v>260</v>
      </c>
      <c r="F4" s="9" t="s">
        <v>244</v>
      </c>
      <c r="G4" s="9" t="s">
        <v>31</v>
      </c>
      <c r="H4" s="59" t="s">
        <v>293</v>
      </c>
      <c r="I4" s="59" t="s">
        <v>292</v>
      </c>
      <c r="J4" s="59" t="s">
        <v>300</v>
      </c>
    </row>
    <row r="5" spans="1:10" x14ac:dyDescent="0.25">
      <c r="A5" s="15"/>
      <c r="B5" s="16"/>
      <c r="C5" s="16"/>
      <c r="D5" s="16"/>
      <c r="E5" s="16"/>
      <c r="F5" s="16"/>
      <c r="G5" s="14" t="s">
        <v>44</v>
      </c>
      <c r="H5" s="61"/>
      <c r="I5" s="61"/>
      <c r="J5" s="61"/>
    </row>
    <row r="6" spans="1:10" ht="25.5" x14ac:dyDescent="0.25">
      <c r="A6" s="3">
        <v>8</v>
      </c>
      <c r="B6" s="3"/>
      <c r="C6" s="3"/>
      <c r="D6" s="3"/>
      <c r="E6" s="3"/>
      <c r="F6" s="3"/>
      <c r="G6" s="3" t="s">
        <v>18</v>
      </c>
      <c r="H6" s="23"/>
      <c r="I6" s="23"/>
      <c r="J6" s="23"/>
    </row>
    <row r="7" spans="1:10" x14ac:dyDescent="0.25">
      <c r="A7" s="3"/>
      <c r="B7" s="7">
        <v>84</v>
      </c>
      <c r="C7" s="7"/>
      <c r="D7" s="7"/>
      <c r="E7" s="7"/>
      <c r="F7" s="7"/>
      <c r="G7" s="7" t="s">
        <v>24</v>
      </c>
      <c r="H7" s="23"/>
      <c r="I7" s="23"/>
      <c r="J7" s="23"/>
    </row>
    <row r="8" spans="1:10" ht="25.5" x14ac:dyDescent="0.25">
      <c r="A8" s="3"/>
      <c r="B8" s="7"/>
      <c r="C8" s="17">
        <v>847</v>
      </c>
      <c r="D8" s="17"/>
      <c r="E8" s="17"/>
      <c r="F8" s="17"/>
      <c r="G8" s="17" t="s">
        <v>252</v>
      </c>
      <c r="H8" s="23"/>
      <c r="I8" s="23"/>
      <c r="J8" s="23"/>
    </row>
    <row r="9" spans="1:10" ht="25.5" x14ac:dyDescent="0.25">
      <c r="A9" s="3"/>
      <c r="B9" s="7"/>
      <c r="C9" s="17"/>
      <c r="D9" s="17">
        <v>8472</v>
      </c>
      <c r="E9" s="17"/>
      <c r="F9" s="17"/>
      <c r="G9" s="17" t="s">
        <v>253</v>
      </c>
      <c r="H9" s="23"/>
      <c r="I9" s="23"/>
      <c r="J9" s="23"/>
    </row>
    <row r="10" spans="1:10" ht="38.25" x14ac:dyDescent="0.25">
      <c r="A10" s="3"/>
      <c r="B10" s="7"/>
      <c r="C10" s="17"/>
      <c r="D10" s="17"/>
      <c r="E10" s="17">
        <v>84721</v>
      </c>
      <c r="F10" s="17">
        <v>113</v>
      </c>
      <c r="G10" s="17" t="s">
        <v>254</v>
      </c>
      <c r="H10" s="23"/>
      <c r="I10" s="23"/>
      <c r="J10" s="23"/>
    </row>
    <row r="11" spans="1:10" x14ac:dyDescent="0.25">
      <c r="A11" s="3"/>
      <c r="B11" s="7"/>
      <c r="C11" s="17"/>
      <c r="D11" s="17"/>
      <c r="E11" s="17"/>
      <c r="F11" s="17"/>
      <c r="G11" s="14" t="s">
        <v>45</v>
      </c>
      <c r="H11" s="23"/>
      <c r="I11" s="23"/>
      <c r="J11" s="23"/>
    </row>
    <row r="12" spans="1:10" ht="25.5" x14ac:dyDescent="0.25">
      <c r="A12" s="6">
        <v>5</v>
      </c>
      <c r="B12" s="6"/>
      <c r="C12" s="6"/>
      <c r="D12" s="6"/>
      <c r="E12" s="6"/>
      <c r="F12" s="6"/>
      <c r="G12" s="11" t="s">
        <v>19</v>
      </c>
      <c r="H12" s="23"/>
      <c r="I12" s="23"/>
      <c r="J12" s="23"/>
    </row>
    <row r="13" spans="1:10" ht="25.5" x14ac:dyDescent="0.25">
      <c r="A13" s="7"/>
      <c r="B13" s="7">
        <v>54</v>
      </c>
      <c r="C13" s="7"/>
      <c r="D13" s="7"/>
      <c r="E13" s="7"/>
      <c r="F13" s="7"/>
      <c r="G13" s="12" t="s">
        <v>25</v>
      </c>
      <c r="H13" s="23"/>
      <c r="I13" s="23"/>
      <c r="J13" s="62"/>
    </row>
    <row r="14" spans="1:10" ht="38.25" x14ac:dyDescent="0.25">
      <c r="A14" s="7"/>
      <c r="B14" s="7"/>
      <c r="C14" s="7">
        <v>547</v>
      </c>
      <c r="D14" s="7"/>
      <c r="E14" s="7"/>
      <c r="F14" s="7"/>
      <c r="G14" s="12" t="s">
        <v>255</v>
      </c>
      <c r="H14" s="23"/>
      <c r="I14" s="23"/>
      <c r="J14" s="62"/>
    </row>
    <row r="15" spans="1:10" ht="38.25" x14ac:dyDescent="0.25">
      <c r="A15" s="7"/>
      <c r="B15" s="7"/>
      <c r="C15" s="7"/>
      <c r="D15" s="7">
        <v>5472</v>
      </c>
      <c r="E15" s="7"/>
      <c r="F15" s="7"/>
      <c r="G15" s="12" t="s">
        <v>256</v>
      </c>
      <c r="H15" s="23"/>
      <c r="I15" s="23"/>
      <c r="J15" s="62"/>
    </row>
    <row r="16" spans="1:10" ht="38.25" x14ac:dyDescent="0.25">
      <c r="A16" s="7"/>
      <c r="B16" s="7"/>
      <c r="C16" s="7"/>
      <c r="D16" s="7"/>
      <c r="E16" s="7">
        <v>54721</v>
      </c>
      <c r="F16" s="7">
        <v>113</v>
      </c>
      <c r="G16" s="12" t="s">
        <v>257</v>
      </c>
      <c r="H16" s="23"/>
      <c r="I16" s="23"/>
      <c r="J16" s="62"/>
    </row>
  </sheetData>
  <mergeCells count="1">
    <mergeCell ref="E1:I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42"/>
  <sheetViews>
    <sheetView workbookViewId="0">
      <selection activeCell="I5" sqref="I5"/>
    </sheetView>
  </sheetViews>
  <sheetFormatPr defaultRowHeight="15" x14ac:dyDescent="0.25"/>
  <cols>
    <col min="1" max="1" width="4.42578125" customWidth="1"/>
    <col min="2" max="2" width="5.28515625" customWidth="1"/>
    <col min="3" max="3" width="6" customWidth="1"/>
    <col min="4" max="4" width="7.85546875" customWidth="1"/>
    <col min="5" max="5" width="9.140625" customWidth="1"/>
    <col min="6" max="6" width="30" customWidth="1"/>
    <col min="7" max="7" width="13.5703125" customWidth="1"/>
    <col min="8" max="8" width="20.42578125" customWidth="1"/>
    <col min="9" max="9" width="16.28515625" customWidth="1"/>
  </cols>
  <sheetData>
    <row r="1" spans="1:9" ht="32.25" customHeight="1" x14ac:dyDescent="0.25">
      <c r="A1" s="131"/>
      <c r="B1" s="131"/>
      <c r="C1" s="131"/>
      <c r="D1" s="131"/>
      <c r="E1" s="131"/>
      <c r="F1" s="131"/>
      <c r="G1" s="131"/>
      <c r="H1" s="131"/>
      <c r="I1" s="131"/>
    </row>
    <row r="2" spans="1:9" ht="18" x14ac:dyDescent="0.25">
      <c r="A2" s="1"/>
      <c r="B2" s="1"/>
      <c r="C2" s="1"/>
      <c r="D2" s="1"/>
      <c r="E2" s="1"/>
      <c r="F2" s="1"/>
      <c r="G2" s="2"/>
    </row>
    <row r="3" spans="1:9" ht="15.75" x14ac:dyDescent="0.25">
      <c r="A3" s="131" t="s">
        <v>20</v>
      </c>
      <c r="B3" s="131"/>
      <c r="C3" s="131"/>
      <c r="D3" s="131"/>
      <c r="E3" s="131"/>
      <c r="F3" s="131"/>
      <c r="G3" s="131"/>
      <c r="H3" s="131"/>
      <c r="I3" s="131"/>
    </row>
    <row r="4" spans="1:9" ht="18" x14ac:dyDescent="0.25">
      <c r="A4" s="1"/>
      <c r="B4" s="1"/>
      <c r="C4" s="1"/>
      <c r="D4" s="1"/>
      <c r="E4" s="1"/>
      <c r="F4" s="1"/>
      <c r="G4" s="2"/>
    </row>
    <row r="5" spans="1:9" ht="38.25" x14ac:dyDescent="0.25">
      <c r="A5" s="170" t="s">
        <v>22</v>
      </c>
      <c r="B5" s="171"/>
      <c r="C5" s="171"/>
      <c r="D5" s="171"/>
      <c r="E5" s="172"/>
      <c r="F5" s="19" t="s">
        <v>31</v>
      </c>
      <c r="G5" s="59" t="s">
        <v>293</v>
      </c>
      <c r="H5" s="59" t="s">
        <v>292</v>
      </c>
      <c r="I5" s="59" t="s">
        <v>300</v>
      </c>
    </row>
    <row r="6" spans="1:9" ht="25.5" customHeight="1" x14ac:dyDescent="0.25">
      <c r="A6" s="170" t="s">
        <v>218</v>
      </c>
      <c r="B6" s="171"/>
      <c r="C6" s="171"/>
      <c r="D6" s="171"/>
      <c r="E6" s="172"/>
      <c r="F6" s="19" t="s">
        <v>226</v>
      </c>
      <c r="G6" s="124">
        <f>SUM(G7+G48+G208+G220)</f>
        <v>3085274.44</v>
      </c>
      <c r="H6" s="85">
        <f>I6-G6</f>
        <v>20000</v>
      </c>
      <c r="I6" s="124">
        <f>SUM(I7+I48+I208+I220)</f>
        <v>3105274.44</v>
      </c>
    </row>
    <row r="7" spans="1:9" ht="38.25" x14ac:dyDescent="0.25">
      <c r="A7" s="164" t="s">
        <v>227</v>
      </c>
      <c r="B7" s="165"/>
      <c r="C7" s="165"/>
      <c r="D7" s="165"/>
      <c r="E7" s="166"/>
      <c r="F7" s="63" t="s">
        <v>295</v>
      </c>
      <c r="G7" s="125">
        <f>SUM(G8,G19)</f>
        <v>1029584</v>
      </c>
      <c r="H7" s="85">
        <f t="shared" ref="H7:H65" si="0">I7-G7</f>
        <v>0</v>
      </c>
      <c r="I7" s="125">
        <f>SUM(I8,I19)</f>
        <v>1029584</v>
      </c>
    </row>
    <row r="8" spans="1:9" ht="25.5" x14ac:dyDescent="0.25">
      <c r="A8" s="164" t="s">
        <v>228</v>
      </c>
      <c r="B8" s="165"/>
      <c r="C8" s="165"/>
      <c r="D8" s="165"/>
      <c r="E8" s="166"/>
      <c r="F8" s="63" t="s">
        <v>229</v>
      </c>
      <c r="G8" s="125">
        <f t="shared" ref="G8:I11" si="1">G9</f>
        <v>937576</v>
      </c>
      <c r="H8" s="85">
        <f t="shared" si="0"/>
        <v>0</v>
      </c>
      <c r="I8" s="125">
        <f t="shared" si="1"/>
        <v>937576</v>
      </c>
    </row>
    <row r="9" spans="1:9" x14ac:dyDescent="0.25">
      <c r="A9" s="161" t="s">
        <v>290</v>
      </c>
      <c r="B9" s="162"/>
      <c r="C9" s="162"/>
      <c r="D9" s="162"/>
      <c r="E9" s="163"/>
      <c r="F9" s="64" t="s">
        <v>196</v>
      </c>
      <c r="G9" s="125">
        <f t="shared" si="1"/>
        <v>937576</v>
      </c>
      <c r="H9" s="85">
        <f t="shared" si="0"/>
        <v>0</v>
      </c>
      <c r="I9" s="125">
        <f t="shared" si="1"/>
        <v>937576</v>
      </c>
    </row>
    <row r="10" spans="1:9" x14ac:dyDescent="0.25">
      <c r="A10" s="54">
        <v>3</v>
      </c>
      <c r="B10" s="54"/>
      <c r="C10" s="54"/>
      <c r="D10" s="54"/>
      <c r="E10" s="54"/>
      <c r="F10" s="54" t="s">
        <v>9</v>
      </c>
      <c r="G10" s="55">
        <f t="shared" si="1"/>
        <v>937576</v>
      </c>
      <c r="H10" s="85">
        <f t="shared" si="0"/>
        <v>0</v>
      </c>
      <c r="I10" s="55">
        <f t="shared" si="1"/>
        <v>937576</v>
      </c>
    </row>
    <row r="11" spans="1:9" x14ac:dyDescent="0.25">
      <c r="A11" s="54"/>
      <c r="B11" s="54">
        <v>31</v>
      </c>
      <c r="C11" s="54"/>
      <c r="D11" s="54"/>
      <c r="E11" s="54"/>
      <c r="F11" s="54" t="s">
        <v>10</v>
      </c>
      <c r="G11" s="55">
        <f>G12</f>
        <v>937576</v>
      </c>
      <c r="H11" s="55">
        <f t="shared" ref="H11" si="2">H12</f>
        <v>0</v>
      </c>
      <c r="I11" s="55">
        <f t="shared" si="1"/>
        <v>937576</v>
      </c>
    </row>
    <row r="12" spans="1:9" x14ac:dyDescent="0.25">
      <c r="A12" s="37"/>
      <c r="B12" s="37"/>
      <c r="C12" s="37">
        <v>311</v>
      </c>
      <c r="D12" s="37"/>
      <c r="E12" s="37"/>
      <c r="F12" s="37" t="s">
        <v>71</v>
      </c>
      <c r="G12" s="55">
        <f>SUM(G13,G16)</f>
        <v>937576</v>
      </c>
      <c r="H12" s="85">
        <f t="shared" si="0"/>
        <v>0</v>
      </c>
      <c r="I12" s="55">
        <f t="shared" ref="I12" si="3">SUM(I13,I16)</f>
        <v>937576</v>
      </c>
    </row>
    <row r="13" spans="1:9" x14ac:dyDescent="0.25">
      <c r="A13" s="37"/>
      <c r="B13" s="37"/>
      <c r="C13" s="37"/>
      <c r="D13" s="37">
        <v>3111</v>
      </c>
      <c r="E13" s="37"/>
      <c r="F13" s="37" t="s">
        <v>72</v>
      </c>
      <c r="G13" s="55">
        <f>SUM(G14:G15)</f>
        <v>937576</v>
      </c>
      <c r="H13" s="85">
        <f t="shared" si="0"/>
        <v>0</v>
      </c>
      <c r="I13" s="55">
        <f t="shared" ref="I13" si="4">SUM(I14:I15)</f>
        <v>937576</v>
      </c>
    </row>
    <row r="14" spans="1:9" x14ac:dyDescent="0.25">
      <c r="A14" s="37"/>
      <c r="B14" s="37"/>
      <c r="C14" s="37"/>
      <c r="D14" s="37"/>
      <c r="E14" s="37">
        <v>31111</v>
      </c>
      <c r="F14" s="37" t="s">
        <v>72</v>
      </c>
      <c r="G14" s="41">
        <v>937576</v>
      </c>
      <c r="H14" s="85">
        <f t="shared" si="0"/>
        <v>0</v>
      </c>
      <c r="I14" s="41">
        <v>937576</v>
      </c>
    </row>
    <row r="15" spans="1:9" x14ac:dyDescent="0.25">
      <c r="A15" s="37"/>
      <c r="B15" s="37"/>
      <c r="C15" s="37"/>
      <c r="D15" s="37"/>
      <c r="E15" s="37">
        <v>31113</v>
      </c>
      <c r="F15" s="37" t="s">
        <v>74</v>
      </c>
      <c r="G15" s="41">
        <v>0</v>
      </c>
      <c r="H15" s="62">
        <f t="shared" si="0"/>
        <v>0</v>
      </c>
      <c r="I15" s="41">
        <v>0</v>
      </c>
    </row>
    <row r="16" spans="1:9" x14ac:dyDescent="0.25">
      <c r="A16" s="37"/>
      <c r="B16" s="37"/>
      <c r="C16" s="37"/>
      <c r="D16" s="37">
        <v>3114</v>
      </c>
      <c r="E16" s="37"/>
      <c r="F16" s="37" t="s">
        <v>75</v>
      </c>
      <c r="G16" s="55">
        <f>G17</f>
        <v>0</v>
      </c>
      <c r="H16" s="85">
        <f t="shared" si="0"/>
        <v>0</v>
      </c>
      <c r="I16" s="55">
        <v>0</v>
      </c>
    </row>
    <row r="17" spans="1:9" x14ac:dyDescent="0.25">
      <c r="A17" s="37"/>
      <c r="B17" s="37"/>
      <c r="C17" s="37"/>
      <c r="D17" s="37"/>
      <c r="E17" s="37">
        <v>31141</v>
      </c>
      <c r="F17" s="37" t="s">
        <v>75</v>
      </c>
      <c r="G17" s="41">
        <v>0</v>
      </c>
      <c r="H17" s="62">
        <f t="shared" si="0"/>
        <v>0</v>
      </c>
      <c r="I17" s="41">
        <v>0</v>
      </c>
    </row>
    <row r="18" spans="1:9" ht="25.5" x14ac:dyDescent="0.25">
      <c r="A18" s="164" t="s">
        <v>214</v>
      </c>
      <c r="B18" s="165"/>
      <c r="C18" s="165"/>
      <c r="D18" s="165"/>
      <c r="E18" s="166"/>
      <c r="F18" s="63" t="s">
        <v>297</v>
      </c>
      <c r="G18" s="125">
        <f t="shared" ref="G18:I19" si="5">G19</f>
        <v>92008</v>
      </c>
      <c r="H18" s="85">
        <f t="shared" si="0"/>
        <v>0</v>
      </c>
      <c r="I18" s="125">
        <f t="shared" si="5"/>
        <v>92008</v>
      </c>
    </row>
    <row r="19" spans="1:9" x14ac:dyDescent="0.25">
      <c r="A19" s="161" t="s">
        <v>290</v>
      </c>
      <c r="B19" s="162"/>
      <c r="C19" s="162"/>
      <c r="D19" s="162"/>
      <c r="E19" s="163"/>
      <c r="F19" s="64" t="s">
        <v>196</v>
      </c>
      <c r="G19" s="125">
        <f t="shared" si="5"/>
        <v>92008</v>
      </c>
      <c r="H19" s="85">
        <f t="shared" si="0"/>
        <v>0</v>
      </c>
      <c r="I19" s="125">
        <f t="shared" si="5"/>
        <v>92008</v>
      </c>
    </row>
    <row r="20" spans="1:9" ht="25.5" x14ac:dyDescent="0.25">
      <c r="A20" s="56">
        <v>4</v>
      </c>
      <c r="B20" s="56"/>
      <c r="C20" s="56"/>
      <c r="D20" s="56"/>
      <c r="E20" s="56"/>
      <c r="F20" s="57" t="s">
        <v>11</v>
      </c>
      <c r="G20" s="22">
        <f>SUM(G21,G40)</f>
        <v>92008</v>
      </c>
      <c r="H20" s="85">
        <f t="shared" si="0"/>
        <v>0</v>
      </c>
      <c r="I20" s="22">
        <f t="shared" ref="I20" si="6">SUM(I21,I40)</f>
        <v>92008</v>
      </c>
    </row>
    <row r="21" spans="1:9" ht="38.25" x14ac:dyDescent="0.25">
      <c r="A21" s="54"/>
      <c r="B21" s="54">
        <v>42</v>
      </c>
      <c r="C21" s="54"/>
      <c r="D21" s="54"/>
      <c r="E21" s="54"/>
      <c r="F21" s="57" t="s">
        <v>30</v>
      </c>
      <c r="G21" s="22">
        <f>G22</f>
        <v>72100</v>
      </c>
      <c r="H21" s="85">
        <f t="shared" si="0"/>
        <v>-36300</v>
      </c>
      <c r="I21" s="22">
        <f t="shared" ref="I21" si="7">I22</f>
        <v>35800</v>
      </c>
    </row>
    <row r="22" spans="1:9" x14ac:dyDescent="0.25">
      <c r="A22" s="40"/>
      <c r="B22" s="40"/>
      <c r="C22" s="37">
        <v>422</v>
      </c>
      <c r="D22" s="37"/>
      <c r="E22" s="37"/>
      <c r="F22" s="37" t="s">
        <v>177</v>
      </c>
      <c r="G22" s="22">
        <f>SUM(G23,G25,G29,G31,G33)</f>
        <v>72100</v>
      </c>
      <c r="H22" s="85">
        <f t="shared" si="0"/>
        <v>-36300</v>
      </c>
      <c r="I22" s="22">
        <f t="shared" ref="I22" si="8">SUM(I23,I25,I29,I31,I33)</f>
        <v>35800</v>
      </c>
    </row>
    <row r="23" spans="1:9" x14ac:dyDescent="0.25">
      <c r="A23" s="40"/>
      <c r="B23" s="40"/>
      <c r="C23" s="37"/>
      <c r="D23" s="37">
        <v>4221</v>
      </c>
      <c r="E23" s="37"/>
      <c r="F23" s="37" t="s">
        <v>178</v>
      </c>
      <c r="G23" s="22">
        <f>G24</f>
        <v>0</v>
      </c>
      <c r="H23" s="62">
        <f t="shared" si="0"/>
        <v>0</v>
      </c>
      <c r="I23" s="24">
        <f t="shared" ref="I23" si="9">I24</f>
        <v>0</v>
      </c>
    </row>
    <row r="24" spans="1:9" x14ac:dyDescent="0.25">
      <c r="A24" s="40"/>
      <c r="B24" s="40"/>
      <c r="C24" s="37"/>
      <c r="D24" s="37"/>
      <c r="E24" s="37">
        <v>42212</v>
      </c>
      <c r="F24" s="37" t="s">
        <v>179</v>
      </c>
      <c r="G24" s="24">
        <v>0</v>
      </c>
      <c r="H24" s="62">
        <f t="shared" si="0"/>
        <v>0</v>
      </c>
      <c r="I24" s="24">
        <v>0</v>
      </c>
    </row>
    <row r="25" spans="1:9" x14ac:dyDescent="0.25">
      <c r="A25" s="40"/>
      <c r="B25" s="40"/>
      <c r="C25" s="37"/>
      <c r="D25" s="37">
        <v>4222</v>
      </c>
      <c r="E25" s="37"/>
      <c r="F25" s="37" t="s">
        <v>180</v>
      </c>
      <c r="G25" s="22">
        <f>G26</f>
        <v>0</v>
      </c>
      <c r="H25" s="85">
        <f t="shared" si="0"/>
        <v>0</v>
      </c>
      <c r="I25" s="22">
        <f t="shared" ref="I25" si="10">I26</f>
        <v>0</v>
      </c>
    </row>
    <row r="26" spans="1:9" x14ac:dyDescent="0.25">
      <c r="A26" s="40"/>
      <c r="B26" s="40"/>
      <c r="C26" s="37"/>
      <c r="D26" s="37"/>
      <c r="E26" s="37">
        <v>42229</v>
      </c>
      <c r="F26" s="38" t="s">
        <v>181</v>
      </c>
      <c r="G26" s="24">
        <v>0</v>
      </c>
      <c r="H26" s="62">
        <f t="shared" si="0"/>
        <v>0</v>
      </c>
      <c r="I26" s="24">
        <v>0</v>
      </c>
    </row>
    <row r="27" spans="1:9" x14ac:dyDescent="0.25">
      <c r="A27" s="40"/>
      <c r="B27" s="40"/>
      <c r="C27" s="37"/>
      <c r="D27" s="37">
        <v>4223</v>
      </c>
      <c r="E27" s="37"/>
      <c r="F27" s="40" t="s">
        <v>182</v>
      </c>
      <c r="G27" s="24">
        <v>0</v>
      </c>
      <c r="H27" s="62">
        <f t="shared" si="0"/>
        <v>0</v>
      </c>
      <c r="I27" s="24">
        <v>0</v>
      </c>
    </row>
    <row r="28" spans="1:9" ht="25.5" x14ac:dyDescent="0.25">
      <c r="A28" s="40"/>
      <c r="B28" s="40"/>
      <c r="C28" s="37"/>
      <c r="D28" s="37"/>
      <c r="E28" s="37">
        <v>42231</v>
      </c>
      <c r="F28" s="40" t="s">
        <v>232</v>
      </c>
      <c r="G28" s="24">
        <v>0</v>
      </c>
      <c r="H28" s="62">
        <f t="shared" si="0"/>
        <v>0</v>
      </c>
      <c r="I28" s="24">
        <v>0</v>
      </c>
    </row>
    <row r="29" spans="1:9" ht="25.5" x14ac:dyDescent="0.25">
      <c r="A29" s="40"/>
      <c r="B29" s="40"/>
      <c r="C29" s="37"/>
      <c r="D29" s="37">
        <v>4224</v>
      </c>
      <c r="E29" s="37"/>
      <c r="F29" s="38" t="s">
        <v>184</v>
      </c>
      <c r="G29" s="22">
        <f>G30</f>
        <v>0</v>
      </c>
      <c r="H29" s="85">
        <f t="shared" si="0"/>
        <v>0</v>
      </c>
      <c r="I29" s="22">
        <f t="shared" ref="I29" si="11">I30</f>
        <v>0</v>
      </c>
    </row>
    <row r="30" spans="1:9" x14ac:dyDescent="0.25">
      <c r="A30" s="40"/>
      <c r="B30" s="40"/>
      <c r="C30" s="37"/>
      <c r="D30" s="37"/>
      <c r="E30" s="37">
        <v>42241</v>
      </c>
      <c r="F30" s="37" t="s">
        <v>185</v>
      </c>
      <c r="G30" s="24">
        <v>0</v>
      </c>
      <c r="H30" s="62">
        <f t="shared" si="0"/>
        <v>0</v>
      </c>
      <c r="I30" s="24"/>
    </row>
    <row r="31" spans="1:9" x14ac:dyDescent="0.25">
      <c r="A31" s="40"/>
      <c r="B31" s="40"/>
      <c r="C31" s="37"/>
      <c r="D31" s="37">
        <v>4225</v>
      </c>
      <c r="E31" s="37"/>
      <c r="F31" s="37" t="s">
        <v>233</v>
      </c>
      <c r="G31" s="22">
        <f>G32</f>
        <v>0</v>
      </c>
      <c r="H31" s="85">
        <f t="shared" si="0"/>
        <v>0</v>
      </c>
      <c r="I31" s="22">
        <f t="shared" ref="I31" si="12">I32</f>
        <v>0</v>
      </c>
    </row>
    <row r="32" spans="1:9" ht="25.5" x14ac:dyDescent="0.25">
      <c r="A32" s="40"/>
      <c r="B32" s="40"/>
      <c r="C32" s="37"/>
      <c r="D32" s="37"/>
      <c r="E32" s="37">
        <v>42259</v>
      </c>
      <c r="F32" s="38" t="s">
        <v>234</v>
      </c>
      <c r="G32" s="24">
        <v>0</v>
      </c>
      <c r="H32" s="62">
        <f t="shared" si="0"/>
        <v>0</v>
      </c>
      <c r="I32" s="24">
        <v>0</v>
      </c>
    </row>
    <row r="33" spans="1:9" ht="25.5" x14ac:dyDescent="0.25">
      <c r="A33" s="40"/>
      <c r="B33" s="40"/>
      <c r="C33" s="37"/>
      <c r="D33" s="37">
        <v>4227</v>
      </c>
      <c r="E33" s="37"/>
      <c r="F33" s="38" t="s">
        <v>188</v>
      </c>
      <c r="G33" s="22">
        <f>G34+G35+G36</f>
        <v>72100</v>
      </c>
      <c r="H33" s="85">
        <f t="shared" si="0"/>
        <v>-36300</v>
      </c>
      <c r="I33" s="22">
        <f t="shared" ref="I33" si="13">I34+I35+I36</f>
        <v>35800</v>
      </c>
    </row>
    <row r="34" spans="1:9" x14ac:dyDescent="0.25">
      <c r="A34" s="40"/>
      <c r="B34" s="40"/>
      <c r="C34" s="37"/>
      <c r="D34" s="37"/>
      <c r="E34" s="37">
        <v>42271</v>
      </c>
      <c r="F34" s="40" t="s">
        <v>266</v>
      </c>
      <c r="G34" s="24">
        <v>56100</v>
      </c>
      <c r="H34" s="62">
        <v>-56100</v>
      </c>
      <c r="I34" s="24">
        <v>0</v>
      </c>
    </row>
    <row r="35" spans="1:9" x14ac:dyDescent="0.25">
      <c r="A35" s="40"/>
      <c r="B35" s="40"/>
      <c r="C35" s="37"/>
      <c r="D35" s="37"/>
      <c r="E35" s="37">
        <v>42272</v>
      </c>
      <c r="F35" s="40" t="s">
        <v>267</v>
      </c>
      <c r="G35" s="24">
        <v>4000</v>
      </c>
      <c r="H35" s="62">
        <v>1000</v>
      </c>
      <c r="I35" s="24">
        <v>5000</v>
      </c>
    </row>
    <row r="36" spans="1:9" x14ac:dyDescent="0.25">
      <c r="A36" s="40"/>
      <c r="B36" s="40"/>
      <c r="C36" s="37"/>
      <c r="D36" s="37"/>
      <c r="E36" s="37">
        <v>42273</v>
      </c>
      <c r="F36" s="37" t="s">
        <v>189</v>
      </c>
      <c r="G36" s="24">
        <v>12000</v>
      </c>
      <c r="H36" s="62">
        <f t="shared" si="0"/>
        <v>18800</v>
      </c>
      <c r="I36" s="24">
        <v>30800</v>
      </c>
    </row>
    <row r="37" spans="1:9" x14ac:dyDescent="0.25">
      <c r="A37" s="40"/>
      <c r="B37" s="40"/>
      <c r="C37" s="37">
        <v>426</v>
      </c>
      <c r="D37" s="37"/>
      <c r="E37" s="37"/>
      <c r="F37" s="40" t="s">
        <v>190</v>
      </c>
      <c r="G37" s="24">
        <v>0</v>
      </c>
      <c r="H37" s="62">
        <f t="shared" si="0"/>
        <v>0</v>
      </c>
      <c r="I37" s="24">
        <v>0</v>
      </c>
    </row>
    <row r="38" spans="1:9" x14ac:dyDescent="0.25">
      <c r="A38" s="40"/>
      <c r="B38" s="40"/>
      <c r="C38" s="37"/>
      <c r="D38" s="37">
        <v>4262</v>
      </c>
      <c r="E38" s="37"/>
      <c r="F38" s="65" t="s">
        <v>235</v>
      </c>
      <c r="G38" s="24">
        <v>0</v>
      </c>
      <c r="H38" s="62">
        <f t="shared" si="0"/>
        <v>0</v>
      </c>
      <c r="I38" s="24">
        <v>0</v>
      </c>
    </row>
    <row r="39" spans="1:9" x14ac:dyDescent="0.25">
      <c r="A39" s="40"/>
      <c r="B39" s="40"/>
      <c r="C39" s="37"/>
      <c r="D39" s="37"/>
      <c r="E39" s="37">
        <v>42621</v>
      </c>
      <c r="F39" s="65" t="s">
        <v>235</v>
      </c>
      <c r="G39" s="24">
        <v>0</v>
      </c>
      <c r="H39" s="62">
        <f t="shared" si="0"/>
        <v>0</v>
      </c>
      <c r="I39" s="24">
        <v>0</v>
      </c>
    </row>
    <row r="40" spans="1:9" ht="25.5" x14ac:dyDescent="0.25">
      <c r="A40" s="54"/>
      <c r="B40" s="54">
        <v>45</v>
      </c>
      <c r="C40" s="54"/>
      <c r="D40" s="54"/>
      <c r="E40" s="54"/>
      <c r="F40" s="57" t="s">
        <v>192</v>
      </c>
      <c r="G40" s="22">
        <f t="shared" ref="G40:I40" si="14">G41+G44</f>
        <v>19908</v>
      </c>
      <c r="H40" s="85">
        <v>36300</v>
      </c>
      <c r="I40" s="22">
        <f t="shared" si="14"/>
        <v>56208</v>
      </c>
    </row>
    <row r="41" spans="1:9" ht="25.5" x14ac:dyDescent="0.25">
      <c r="A41" s="40"/>
      <c r="B41" s="40"/>
      <c r="C41" s="37">
        <v>451</v>
      </c>
      <c r="D41" s="37"/>
      <c r="E41" s="37"/>
      <c r="F41" s="38" t="s">
        <v>193</v>
      </c>
      <c r="G41" s="22">
        <f t="shared" ref="G41:I41" si="15">G42</f>
        <v>19908</v>
      </c>
      <c r="H41" s="85">
        <v>36300</v>
      </c>
      <c r="I41" s="22">
        <f t="shared" si="15"/>
        <v>56208</v>
      </c>
    </row>
    <row r="42" spans="1:9" ht="25.5" x14ac:dyDescent="0.25">
      <c r="A42" s="40"/>
      <c r="B42" s="40"/>
      <c r="C42" s="37"/>
      <c r="D42" s="37">
        <v>4511</v>
      </c>
      <c r="E42" s="37"/>
      <c r="F42" s="38" t="s">
        <v>193</v>
      </c>
      <c r="G42" s="24">
        <v>19908</v>
      </c>
      <c r="H42" s="62">
        <v>36300</v>
      </c>
      <c r="I42" s="24">
        <v>56208</v>
      </c>
    </row>
    <row r="43" spans="1:9" ht="25.5" x14ac:dyDescent="0.25">
      <c r="A43" s="40"/>
      <c r="B43" s="40"/>
      <c r="C43" s="37"/>
      <c r="D43" s="37"/>
      <c r="E43" s="37">
        <v>45111</v>
      </c>
      <c r="F43" s="38" t="s">
        <v>193</v>
      </c>
      <c r="G43" s="24">
        <v>19908</v>
      </c>
      <c r="H43" s="62">
        <v>36300</v>
      </c>
      <c r="I43" s="24">
        <v>56208</v>
      </c>
    </row>
    <row r="44" spans="1:9" x14ac:dyDescent="0.25">
      <c r="A44" s="40"/>
      <c r="B44" s="40"/>
      <c r="C44" s="37">
        <v>452</v>
      </c>
      <c r="D44" s="37"/>
      <c r="E44" s="37"/>
      <c r="F44" s="38" t="s">
        <v>224</v>
      </c>
      <c r="G44" s="22">
        <f t="shared" ref="G44:I44" si="16">G45</f>
        <v>0</v>
      </c>
      <c r="H44" s="85">
        <f t="shared" si="0"/>
        <v>0</v>
      </c>
      <c r="I44" s="22">
        <f t="shared" si="16"/>
        <v>0</v>
      </c>
    </row>
    <row r="45" spans="1:9" x14ac:dyDescent="0.25">
      <c r="A45" s="40"/>
      <c r="B45" s="40"/>
      <c r="C45" s="37"/>
      <c r="D45" s="37">
        <v>4521</v>
      </c>
      <c r="E45" s="37"/>
      <c r="F45" s="38" t="s">
        <v>224</v>
      </c>
      <c r="G45" s="24">
        <v>0</v>
      </c>
      <c r="H45" s="62">
        <f t="shared" si="0"/>
        <v>0</v>
      </c>
      <c r="I45" s="24">
        <v>0</v>
      </c>
    </row>
    <row r="46" spans="1:9" x14ac:dyDescent="0.25">
      <c r="A46" s="40"/>
      <c r="B46" s="40"/>
      <c r="C46" s="37"/>
      <c r="D46" s="37"/>
      <c r="E46" s="37">
        <v>45211</v>
      </c>
      <c r="F46" s="38" t="s">
        <v>224</v>
      </c>
      <c r="G46" s="24">
        <v>0</v>
      </c>
      <c r="H46" s="62">
        <f t="shared" si="0"/>
        <v>0</v>
      </c>
      <c r="I46" s="24">
        <v>0</v>
      </c>
    </row>
    <row r="47" spans="1:9" x14ac:dyDescent="0.25">
      <c r="A47" s="40"/>
      <c r="B47" s="40"/>
      <c r="C47" s="37"/>
      <c r="D47" s="37"/>
      <c r="E47" s="37"/>
      <c r="F47" s="38"/>
      <c r="G47" s="24"/>
      <c r="H47" s="85"/>
      <c r="I47" s="24"/>
    </row>
    <row r="48" spans="1:9" ht="38.25" x14ac:dyDescent="0.25">
      <c r="A48" s="167" t="s">
        <v>215</v>
      </c>
      <c r="B48" s="168"/>
      <c r="C48" s="168"/>
      <c r="D48" s="168"/>
      <c r="E48" s="169"/>
      <c r="F48" s="66" t="s">
        <v>298</v>
      </c>
      <c r="G48" s="126">
        <f>G49+G201</f>
        <v>1954690.44</v>
      </c>
      <c r="H48" s="85">
        <f t="shared" si="0"/>
        <v>20000</v>
      </c>
      <c r="I48" s="126">
        <f>I49+I201</f>
        <v>1974690.44</v>
      </c>
    </row>
    <row r="49" spans="1:9" ht="25.5" x14ac:dyDescent="0.25">
      <c r="A49" s="167" t="s">
        <v>217</v>
      </c>
      <c r="B49" s="168"/>
      <c r="C49" s="168"/>
      <c r="D49" s="168"/>
      <c r="E49" s="169"/>
      <c r="F49" s="66" t="s">
        <v>299</v>
      </c>
      <c r="G49" s="85">
        <f>SUM(G50,G169, G194)</f>
        <v>1951059.44</v>
      </c>
      <c r="H49" s="85">
        <f t="shared" si="0"/>
        <v>20000</v>
      </c>
      <c r="I49" s="85">
        <f>SUM(I50,I169, I194)</f>
        <v>1971059.44</v>
      </c>
    </row>
    <row r="50" spans="1:9" x14ac:dyDescent="0.25">
      <c r="A50" s="161" t="s">
        <v>249</v>
      </c>
      <c r="B50" s="162"/>
      <c r="C50" s="162"/>
      <c r="D50" s="162"/>
      <c r="E50" s="163"/>
      <c r="F50" s="64" t="s">
        <v>196</v>
      </c>
      <c r="G50" s="125">
        <f>G51</f>
        <v>1944630.44</v>
      </c>
      <c r="H50" s="85">
        <f t="shared" si="0"/>
        <v>20000</v>
      </c>
      <c r="I50" s="125">
        <f t="shared" ref="I50" si="17">I51</f>
        <v>1964630.44</v>
      </c>
    </row>
    <row r="51" spans="1:9" x14ac:dyDescent="0.25">
      <c r="A51" s="3">
        <v>3</v>
      </c>
      <c r="B51" s="3"/>
      <c r="C51" s="3"/>
      <c r="D51" s="3"/>
      <c r="E51" s="3"/>
      <c r="F51" s="3" t="s">
        <v>9</v>
      </c>
      <c r="G51" s="127">
        <f>SUM(G52,G74,G155,G163)</f>
        <v>1944630.44</v>
      </c>
      <c r="H51" s="85">
        <f t="shared" si="0"/>
        <v>20000</v>
      </c>
      <c r="I51" s="127">
        <f t="shared" ref="I51" si="18">SUM(I52,I74,I155,I163)</f>
        <v>1964630.44</v>
      </c>
    </row>
    <row r="52" spans="1:9" x14ac:dyDescent="0.25">
      <c r="A52" s="3"/>
      <c r="B52" s="3">
        <v>31</v>
      </c>
      <c r="C52" s="7"/>
      <c r="D52" s="7"/>
      <c r="E52" s="7"/>
      <c r="F52" s="3" t="s">
        <v>10</v>
      </c>
      <c r="G52" s="127">
        <f>SUM(G53,G59,G66)</f>
        <v>1154250</v>
      </c>
      <c r="H52" s="85">
        <v>0</v>
      </c>
      <c r="I52" s="127">
        <f t="shared" ref="I52" si="19">SUM(I53,I59,I66)</f>
        <v>1159250</v>
      </c>
    </row>
    <row r="53" spans="1:9" x14ac:dyDescent="0.25">
      <c r="A53" s="4"/>
      <c r="B53" s="4"/>
      <c r="C53" s="4">
        <v>311</v>
      </c>
      <c r="D53" s="4"/>
      <c r="E53" s="4"/>
      <c r="F53" s="4" t="s">
        <v>71</v>
      </c>
      <c r="G53" s="127">
        <f>SUM(G54,G57)</f>
        <v>782124</v>
      </c>
      <c r="H53" s="85">
        <v>0</v>
      </c>
      <c r="I53" s="127">
        <f t="shared" ref="I53" si="20">SUM(I54,I57)</f>
        <v>782124</v>
      </c>
    </row>
    <row r="54" spans="1:9" x14ac:dyDescent="0.25">
      <c r="A54" s="4"/>
      <c r="B54" s="4"/>
      <c r="C54" s="4"/>
      <c r="D54" s="4">
        <v>3111</v>
      </c>
      <c r="E54" s="4"/>
      <c r="F54" s="4" t="s">
        <v>72</v>
      </c>
      <c r="G54" s="127">
        <f>SUM(G55,G56)</f>
        <v>782124</v>
      </c>
      <c r="H54" s="85">
        <v>0</v>
      </c>
      <c r="I54" s="127">
        <f t="shared" ref="I54" si="21">SUM(I55,I56)</f>
        <v>782124</v>
      </c>
    </row>
    <row r="55" spans="1:9" x14ac:dyDescent="0.25">
      <c r="A55" s="4"/>
      <c r="B55" s="4"/>
      <c r="C55" s="4"/>
      <c r="D55" s="4"/>
      <c r="E55" s="4">
        <v>31111</v>
      </c>
      <c r="F55" s="4" t="s">
        <v>72</v>
      </c>
      <c r="G55" s="43">
        <v>782124</v>
      </c>
      <c r="H55" s="85">
        <v>0</v>
      </c>
      <c r="I55" s="43">
        <v>782124</v>
      </c>
    </row>
    <row r="56" spans="1:9" x14ac:dyDescent="0.25">
      <c r="A56" s="4"/>
      <c r="B56" s="4"/>
      <c r="C56" s="4"/>
      <c r="D56" s="4"/>
      <c r="E56" s="4">
        <v>31113</v>
      </c>
      <c r="F56" s="4" t="s">
        <v>74</v>
      </c>
      <c r="G56" s="43">
        <v>0</v>
      </c>
      <c r="H56" s="62">
        <f t="shared" si="0"/>
        <v>0</v>
      </c>
      <c r="I56" s="43">
        <v>0</v>
      </c>
    </row>
    <row r="57" spans="1:9" x14ac:dyDescent="0.25">
      <c r="A57" s="4"/>
      <c r="B57" s="4"/>
      <c r="C57" s="4"/>
      <c r="D57" s="4">
        <v>3114</v>
      </c>
      <c r="E57" s="4"/>
      <c r="F57" s="4" t="s">
        <v>75</v>
      </c>
      <c r="G57" s="127">
        <f>G58</f>
        <v>0</v>
      </c>
      <c r="H57" s="85">
        <f t="shared" si="0"/>
        <v>0</v>
      </c>
      <c r="I57" s="127">
        <v>0</v>
      </c>
    </row>
    <row r="58" spans="1:9" x14ac:dyDescent="0.25">
      <c r="A58" s="4"/>
      <c r="B58" s="4"/>
      <c r="C58" s="4"/>
      <c r="D58" s="4"/>
      <c r="E58" s="4">
        <v>31141</v>
      </c>
      <c r="F58" s="4" t="s">
        <v>75</v>
      </c>
      <c r="G58" s="43">
        <v>0</v>
      </c>
      <c r="H58" s="62">
        <f t="shared" si="0"/>
        <v>0</v>
      </c>
      <c r="I58" s="43">
        <v>0</v>
      </c>
    </row>
    <row r="59" spans="1:9" x14ac:dyDescent="0.25">
      <c r="A59" s="4"/>
      <c r="B59" s="4"/>
      <c r="C59" s="4">
        <v>312</v>
      </c>
      <c r="D59" s="4"/>
      <c r="E59" s="4"/>
      <c r="F59" s="4" t="s">
        <v>76</v>
      </c>
      <c r="G59" s="127">
        <f>G60</f>
        <v>82126</v>
      </c>
      <c r="H59" s="85">
        <f t="shared" si="0"/>
        <v>0</v>
      </c>
      <c r="I59" s="127">
        <f>I60</f>
        <v>82126</v>
      </c>
    </row>
    <row r="60" spans="1:9" x14ac:dyDescent="0.25">
      <c r="A60" s="4"/>
      <c r="B60" s="4"/>
      <c r="C60" s="4"/>
      <c r="D60" s="4">
        <v>3121</v>
      </c>
      <c r="E60" s="4"/>
      <c r="F60" s="4" t="s">
        <v>76</v>
      </c>
      <c r="G60" s="127">
        <f>SUM(G61:G65)</f>
        <v>82126</v>
      </c>
      <c r="H60" s="85">
        <f t="shared" si="0"/>
        <v>0</v>
      </c>
      <c r="I60" s="127">
        <f t="shared" ref="I60" si="22">SUM(I61:I65)</f>
        <v>82126</v>
      </c>
    </row>
    <row r="61" spans="1:9" x14ac:dyDescent="0.25">
      <c r="A61" s="4"/>
      <c r="B61" s="4"/>
      <c r="C61" s="4"/>
      <c r="D61" s="4"/>
      <c r="E61" s="4">
        <v>31212</v>
      </c>
      <c r="F61" s="4" t="s">
        <v>77</v>
      </c>
      <c r="G61" s="43">
        <v>42026</v>
      </c>
      <c r="H61" s="62">
        <f t="shared" si="0"/>
        <v>0</v>
      </c>
      <c r="I61" s="43">
        <v>42026</v>
      </c>
    </row>
    <row r="62" spans="1:9" x14ac:dyDescent="0.25">
      <c r="A62" s="4"/>
      <c r="B62" s="4"/>
      <c r="C62" s="4"/>
      <c r="D62" s="4"/>
      <c r="E62" s="4">
        <v>31213</v>
      </c>
      <c r="F62" s="4" t="s">
        <v>78</v>
      </c>
      <c r="G62" s="43">
        <v>3900</v>
      </c>
      <c r="H62" s="62">
        <f t="shared" si="0"/>
        <v>0</v>
      </c>
      <c r="I62" s="43">
        <v>3900</v>
      </c>
    </row>
    <row r="63" spans="1:9" x14ac:dyDescent="0.25">
      <c r="A63" s="4"/>
      <c r="B63" s="4"/>
      <c r="C63" s="4"/>
      <c r="D63" s="4"/>
      <c r="E63" s="4">
        <v>31214</v>
      </c>
      <c r="F63" s="4" t="s">
        <v>197</v>
      </c>
      <c r="G63" s="43">
        <v>3000</v>
      </c>
      <c r="H63" s="62">
        <f t="shared" si="0"/>
        <v>0</v>
      </c>
      <c r="I63" s="43">
        <v>3000</v>
      </c>
    </row>
    <row r="64" spans="1:9" ht="25.5" x14ac:dyDescent="0.25">
      <c r="A64" s="4"/>
      <c r="B64" s="4"/>
      <c r="C64" s="4"/>
      <c r="D64" s="4"/>
      <c r="E64" s="4">
        <v>31215</v>
      </c>
      <c r="F64" s="31" t="s">
        <v>198</v>
      </c>
      <c r="G64" s="43">
        <v>8000</v>
      </c>
      <c r="H64" s="62">
        <v>0</v>
      </c>
      <c r="I64" s="43">
        <v>8000</v>
      </c>
    </row>
    <row r="65" spans="1:9" x14ac:dyDescent="0.25">
      <c r="A65" s="4"/>
      <c r="B65" s="4"/>
      <c r="C65" s="4"/>
      <c r="D65" s="4"/>
      <c r="E65" s="4">
        <v>31216</v>
      </c>
      <c r="F65" s="4" t="s">
        <v>81</v>
      </c>
      <c r="G65" s="43">
        <v>25200</v>
      </c>
      <c r="H65" s="62">
        <f t="shared" si="0"/>
        <v>0</v>
      </c>
      <c r="I65" s="43">
        <v>25200</v>
      </c>
    </row>
    <row r="66" spans="1:9" x14ac:dyDescent="0.25">
      <c r="A66" s="4"/>
      <c r="B66" s="4"/>
      <c r="C66" s="4">
        <v>313</v>
      </c>
      <c r="D66" s="4"/>
      <c r="E66" s="4" t="s">
        <v>82</v>
      </c>
      <c r="F66" s="4" t="s">
        <v>83</v>
      </c>
      <c r="G66" s="127">
        <f>SUM(G67,G69,G72)</f>
        <v>290000</v>
      </c>
      <c r="H66" s="85">
        <f t="shared" ref="H66:H129" si="23">I66-G66</f>
        <v>5000</v>
      </c>
      <c r="I66" s="127">
        <f t="shared" ref="I66" si="24">SUM(I67,I69,I72)</f>
        <v>295000</v>
      </c>
    </row>
    <row r="67" spans="1:9" x14ac:dyDescent="0.25">
      <c r="A67" s="4"/>
      <c r="B67" s="4"/>
      <c r="C67" s="4"/>
      <c r="D67" s="4">
        <v>3131</v>
      </c>
      <c r="E67" s="4"/>
      <c r="F67" s="31" t="s">
        <v>84</v>
      </c>
      <c r="G67" s="127">
        <f>G68</f>
        <v>0</v>
      </c>
      <c r="H67" s="85">
        <f t="shared" si="23"/>
        <v>0</v>
      </c>
      <c r="I67" s="127">
        <f t="shared" ref="I67" si="25">I68</f>
        <v>0</v>
      </c>
    </row>
    <row r="68" spans="1:9" x14ac:dyDescent="0.25">
      <c r="A68" s="4"/>
      <c r="B68" s="4"/>
      <c r="C68" s="4"/>
      <c r="D68" s="4"/>
      <c r="E68" s="4">
        <v>31311</v>
      </c>
      <c r="F68" s="31" t="s">
        <v>84</v>
      </c>
      <c r="G68" s="43">
        <v>0</v>
      </c>
      <c r="H68" s="62">
        <f t="shared" si="23"/>
        <v>0</v>
      </c>
      <c r="I68" s="43">
        <v>0</v>
      </c>
    </row>
    <row r="69" spans="1:9" ht="25.5" x14ac:dyDescent="0.25">
      <c r="A69" s="4"/>
      <c r="B69" s="4"/>
      <c r="C69" s="4"/>
      <c r="D69" s="4">
        <v>3132</v>
      </c>
      <c r="E69" s="4"/>
      <c r="F69" s="31" t="s">
        <v>199</v>
      </c>
      <c r="G69" s="127">
        <f>SUM(G70:G71)</f>
        <v>290000</v>
      </c>
      <c r="H69" s="85">
        <f t="shared" si="23"/>
        <v>5000</v>
      </c>
      <c r="I69" s="127">
        <f t="shared" ref="I69" si="26">SUM(I70:I71)</f>
        <v>295000</v>
      </c>
    </row>
    <row r="70" spans="1:9" ht="25.5" x14ac:dyDescent="0.25">
      <c r="A70" s="4"/>
      <c r="B70" s="4"/>
      <c r="C70" s="4"/>
      <c r="D70" s="4"/>
      <c r="E70" s="4">
        <v>31321</v>
      </c>
      <c r="F70" s="31" t="s">
        <v>85</v>
      </c>
      <c r="G70" s="43">
        <v>290000</v>
      </c>
      <c r="H70" s="62">
        <v>5000</v>
      </c>
      <c r="I70" s="43">
        <v>295000</v>
      </c>
    </row>
    <row r="71" spans="1:9" ht="25.5" x14ac:dyDescent="0.25">
      <c r="A71" s="4"/>
      <c r="B71" s="4"/>
      <c r="C71" s="4"/>
      <c r="D71" s="4"/>
      <c r="E71" s="4">
        <v>31322</v>
      </c>
      <c r="F71" s="31" t="s">
        <v>86</v>
      </c>
      <c r="G71" s="43">
        <v>0</v>
      </c>
      <c r="H71" s="62">
        <f t="shared" si="23"/>
        <v>0</v>
      </c>
      <c r="I71" s="43">
        <v>0</v>
      </c>
    </row>
    <row r="72" spans="1:9" ht="25.5" x14ac:dyDescent="0.25">
      <c r="A72" s="4"/>
      <c r="B72" s="4"/>
      <c r="C72" s="4"/>
      <c r="D72" s="4">
        <v>3133</v>
      </c>
      <c r="E72" s="4"/>
      <c r="F72" s="31" t="s">
        <v>87</v>
      </c>
      <c r="G72" s="21">
        <f t="shared" ref="G72:I72" si="27">G73</f>
        <v>0</v>
      </c>
      <c r="H72" s="85">
        <f t="shared" si="23"/>
        <v>0</v>
      </c>
      <c r="I72" s="21">
        <f t="shared" si="27"/>
        <v>0</v>
      </c>
    </row>
    <row r="73" spans="1:9" ht="25.5" x14ac:dyDescent="0.25">
      <c r="A73" s="4"/>
      <c r="B73" s="4"/>
      <c r="C73" s="4"/>
      <c r="D73" s="4"/>
      <c r="E73" s="4">
        <v>31332</v>
      </c>
      <c r="F73" s="31" t="s">
        <v>87</v>
      </c>
      <c r="G73" s="43">
        <v>0</v>
      </c>
      <c r="H73" s="62">
        <f t="shared" si="23"/>
        <v>0</v>
      </c>
      <c r="I73" s="43">
        <v>0</v>
      </c>
    </row>
    <row r="74" spans="1:9" x14ac:dyDescent="0.25">
      <c r="A74" s="4"/>
      <c r="B74" s="13">
        <v>32</v>
      </c>
      <c r="C74" s="28"/>
      <c r="D74" s="28"/>
      <c r="E74" s="28"/>
      <c r="F74" s="13" t="s">
        <v>23</v>
      </c>
      <c r="G74" s="127">
        <f>SUM(G75,G85,G108,G139)</f>
        <v>783080.44</v>
      </c>
      <c r="H74" s="85">
        <f t="shared" si="23"/>
        <v>15000</v>
      </c>
      <c r="I74" s="127">
        <f t="shared" ref="I74" si="28">SUM(I75,I85,I108,I139)</f>
        <v>798080.44</v>
      </c>
    </row>
    <row r="75" spans="1:9" x14ac:dyDescent="0.25">
      <c r="A75" s="4"/>
      <c r="B75" s="4"/>
      <c r="C75" s="4">
        <v>321</v>
      </c>
      <c r="D75" s="4"/>
      <c r="E75" s="4"/>
      <c r="F75" s="31" t="s">
        <v>88</v>
      </c>
      <c r="G75" s="127">
        <f>SUM(G76,G80,G82)</f>
        <v>57300.44</v>
      </c>
      <c r="H75" s="85">
        <f t="shared" si="23"/>
        <v>0</v>
      </c>
      <c r="I75" s="127">
        <f t="shared" ref="I75" si="29">SUM(I76,I80,I82)</f>
        <v>57300.44</v>
      </c>
    </row>
    <row r="76" spans="1:9" x14ac:dyDescent="0.25">
      <c r="A76" s="4"/>
      <c r="B76" s="13"/>
      <c r="C76" s="4"/>
      <c r="D76" s="4">
        <v>3211</v>
      </c>
      <c r="E76" s="4"/>
      <c r="F76" s="31" t="s">
        <v>89</v>
      </c>
      <c r="G76" s="127">
        <f>SUM(G77:G79)</f>
        <v>900</v>
      </c>
      <c r="H76" s="85">
        <f t="shared" si="23"/>
        <v>0</v>
      </c>
      <c r="I76" s="127">
        <f t="shared" ref="I76" si="30">SUM(I77:I79)</f>
        <v>900</v>
      </c>
    </row>
    <row r="77" spans="1:9" x14ac:dyDescent="0.25">
      <c r="A77" s="4"/>
      <c r="B77" s="13"/>
      <c r="C77" s="4"/>
      <c r="D77" s="4"/>
      <c r="E77" s="4">
        <v>32111</v>
      </c>
      <c r="F77" s="31" t="s">
        <v>200</v>
      </c>
      <c r="G77" s="43">
        <v>500</v>
      </c>
      <c r="H77" s="62">
        <f t="shared" si="23"/>
        <v>0</v>
      </c>
      <c r="I77" s="43">
        <v>500</v>
      </c>
    </row>
    <row r="78" spans="1:9" ht="25.5" x14ac:dyDescent="0.25">
      <c r="A78" s="4"/>
      <c r="B78" s="13"/>
      <c r="C78" s="5"/>
      <c r="D78" s="5"/>
      <c r="E78" s="4">
        <v>32113</v>
      </c>
      <c r="F78" s="31" t="s">
        <v>91</v>
      </c>
      <c r="G78" s="43">
        <v>0</v>
      </c>
      <c r="H78" s="62">
        <f t="shared" si="23"/>
        <v>0</v>
      </c>
      <c r="I78" s="43">
        <v>0</v>
      </c>
    </row>
    <row r="79" spans="1:9" ht="25.5" x14ac:dyDescent="0.25">
      <c r="A79" s="4"/>
      <c r="B79" s="4"/>
      <c r="C79" s="5"/>
      <c r="D79" s="5"/>
      <c r="E79" s="4">
        <v>32115</v>
      </c>
      <c r="F79" s="31" t="s">
        <v>92</v>
      </c>
      <c r="G79" s="43">
        <v>400</v>
      </c>
      <c r="H79" s="62">
        <f t="shared" si="23"/>
        <v>0</v>
      </c>
      <c r="I79" s="43">
        <v>400</v>
      </c>
    </row>
    <row r="80" spans="1:9" ht="25.5" x14ac:dyDescent="0.25">
      <c r="A80" s="4"/>
      <c r="B80" s="13"/>
      <c r="C80" s="4"/>
      <c r="D80" s="4">
        <v>3212</v>
      </c>
      <c r="E80" s="4"/>
      <c r="F80" s="31" t="s">
        <v>93</v>
      </c>
      <c r="G80" s="127">
        <f>G81</f>
        <v>55000.44</v>
      </c>
      <c r="H80" s="85">
        <f t="shared" si="23"/>
        <v>0</v>
      </c>
      <c r="I80" s="127">
        <f t="shared" ref="I80" si="31">I81</f>
        <v>55000.44</v>
      </c>
    </row>
    <row r="81" spans="1:9" ht="25.5" x14ac:dyDescent="0.25">
      <c r="A81" s="4"/>
      <c r="B81" s="13"/>
      <c r="C81" s="4"/>
      <c r="D81" s="4"/>
      <c r="E81" s="4">
        <v>32121</v>
      </c>
      <c r="F81" s="31" t="s">
        <v>94</v>
      </c>
      <c r="G81" s="43">
        <v>55000.44</v>
      </c>
      <c r="H81" s="62">
        <v>0</v>
      </c>
      <c r="I81" s="43">
        <v>55000.44</v>
      </c>
    </row>
    <row r="82" spans="1:9" x14ac:dyDescent="0.25">
      <c r="A82" s="4"/>
      <c r="B82" s="13"/>
      <c r="C82" s="4"/>
      <c r="D82" s="4">
        <v>3213</v>
      </c>
      <c r="E82" s="4"/>
      <c r="F82" s="31" t="s">
        <v>95</v>
      </c>
      <c r="G82" s="21">
        <f>G84+G83</f>
        <v>1400</v>
      </c>
      <c r="H82" s="85">
        <f t="shared" si="23"/>
        <v>0</v>
      </c>
      <c r="I82" s="21">
        <f t="shared" ref="I82" si="32">I84+I83</f>
        <v>1400</v>
      </c>
    </row>
    <row r="83" spans="1:9" x14ac:dyDescent="0.25">
      <c r="A83" s="4"/>
      <c r="B83" s="13"/>
      <c r="C83" s="4"/>
      <c r="D83" s="4"/>
      <c r="E83" s="4">
        <v>32131</v>
      </c>
      <c r="F83" s="31" t="s">
        <v>96</v>
      </c>
      <c r="G83" s="43">
        <v>600</v>
      </c>
      <c r="H83" s="85">
        <f t="shared" si="23"/>
        <v>0</v>
      </c>
      <c r="I83" s="43">
        <v>600</v>
      </c>
    </row>
    <row r="84" spans="1:9" x14ac:dyDescent="0.25">
      <c r="A84" s="4"/>
      <c r="B84" s="13"/>
      <c r="C84" s="4"/>
      <c r="D84" s="4"/>
      <c r="E84" s="4">
        <v>32132</v>
      </c>
      <c r="F84" s="7" t="s">
        <v>265</v>
      </c>
      <c r="G84" s="43">
        <v>800</v>
      </c>
      <c r="H84" s="85">
        <f t="shared" si="23"/>
        <v>0</v>
      </c>
      <c r="I84" s="43">
        <v>800</v>
      </c>
    </row>
    <row r="85" spans="1:9" x14ac:dyDescent="0.25">
      <c r="A85" s="4"/>
      <c r="B85" s="4"/>
      <c r="C85" s="4">
        <v>322</v>
      </c>
      <c r="D85" s="4"/>
      <c r="E85" s="4"/>
      <c r="F85" s="4" t="s">
        <v>97</v>
      </c>
      <c r="G85" s="127">
        <f>SUM(G86,G91,G95,G100,G104,G106)</f>
        <v>565461</v>
      </c>
      <c r="H85" s="85">
        <f t="shared" si="23"/>
        <v>10000</v>
      </c>
      <c r="I85" s="127">
        <f t="shared" ref="I85" si="33">SUM(I86,I91,I95,I100,I104,I106)</f>
        <v>575461</v>
      </c>
    </row>
    <row r="86" spans="1:9" ht="25.5" x14ac:dyDescent="0.25">
      <c r="A86" s="4"/>
      <c r="B86" s="13"/>
      <c r="C86" s="4"/>
      <c r="D86" s="4">
        <v>3221</v>
      </c>
      <c r="E86" s="4" t="s">
        <v>82</v>
      </c>
      <c r="F86" s="31" t="s">
        <v>98</v>
      </c>
      <c r="G86" s="127">
        <f>SUM(G87:G90)</f>
        <v>43900</v>
      </c>
      <c r="H86" s="85">
        <f t="shared" si="23"/>
        <v>0</v>
      </c>
      <c r="I86" s="127">
        <f t="shared" ref="I86" si="34">SUM(I87:I90)</f>
        <v>43900</v>
      </c>
    </row>
    <row r="87" spans="1:9" x14ac:dyDescent="0.25">
      <c r="A87" s="4"/>
      <c r="B87" s="13"/>
      <c r="C87" s="4"/>
      <c r="D87" s="4"/>
      <c r="E87" s="4">
        <v>32211</v>
      </c>
      <c r="F87" s="31" t="s">
        <v>99</v>
      </c>
      <c r="G87" s="43">
        <v>3500</v>
      </c>
      <c r="H87" s="62">
        <f t="shared" si="23"/>
        <v>0</v>
      </c>
      <c r="I87" s="43">
        <v>3500</v>
      </c>
    </row>
    <row r="88" spans="1:9" ht="25.5" x14ac:dyDescent="0.25">
      <c r="A88" s="4"/>
      <c r="B88" s="13"/>
      <c r="C88" s="5"/>
      <c r="D88" s="5"/>
      <c r="E88" s="4">
        <v>32212</v>
      </c>
      <c r="F88" s="31" t="s">
        <v>201</v>
      </c>
      <c r="G88" s="43">
        <v>400</v>
      </c>
      <c r="H88" s="62">
        <f t="shared" si="23"/>
        <v>0</v>
      </c>
      <c r="I88" s="43">
        <v>400</v>
      </c>
    </row>
    <row r="89" spans="1:9" ht="25.5" x14ac:dyDescent="0.25">
      <c r="A89" s="4"/>
      <c r="B89" s="4"/>
      <c r="C89" s="5"/>
      <c r="D89" s="5"/>
      <c r="E89" s="4">
        <v>32214</v>
      </c>
      <c r="F89" s="31" t="s">
        <v>101</v>
      </c>
      <c r="G89" s="43">
        <v>23000</v>
      </c>
      <c r="H89" s="62">
        <f t="shared" si="23"/>
        <v>0</v>
      </c>
      <c r="I89" s="43">
        <v>23000</v>
      </c>
    </row>
    <row r="90" spans="1:9" ht="25.5" x14ac:dyDescent="0.25">
      <c r="A90" s="4"/>
      <c r="B90" s="4"/>
      <c r="C90" s="5"/>
      <c r="D90" s="5"/>
      <c r="E90" s="4">
        <v>32216</v>
      </c>
      <c r="F90" s="31" t="s">
        <v>102</v>
      </c>
      <c r="G90" s="43">
        <v>17000</v>
      </c>
      <c r="H90" s="62">
        <f t="shared" si="23"/>
        <v>0</v>
      </c>
      <c r="I90" s="43">
        <v>17000</v>
      </c>
    </row>
    <row r="91" spans="1:9" x14ac:dyDescent="0.25">
      <c r="A91" s="4"/>
      <c r="B91" s="13"/>
      <c r="C91" s="4"/>
      <c r="D91" s="4">
        <v>3222</v>
      </c>
      <c r="E91" s="4" t="s">
        <v>82</v>
      </c>
      <c r="F91" s="31" t="s">
        <v>103</v>
      </c>
      <c r="G91" s="127">
        <f>SUM(G92:G94)</f>
        <v>283130</v>
      </c>
      <c r="H91" s="85">
        <f t="shared" si="23"/>
        <v>10000</v>
      </c>
      <c r="I91" s="127">
        <f t="shared" ref="I91" si="35">SUM(I92:I94)</f>
        <v>293130</v>
      </c>
    </row>
    <row r="92" spans="1:9" x14ac:dyDescent="0.25">
      <c r="A92" s="4"/>
      <c r="B92" s="13"/>
      <c r="C92" s="4"/>
      <c r="D92" s="4"/>
      <c r="E92" s="4">
        <v>32224</v>
      </c>
      <c r="F92" s="31" t="s">
        <v>104</v>
      </c>
      <c r="G92" s="43">
        <v>266630</v>
      </c>
      <c r="H92" s="62">
        <v>10000</v>
      </c>
      <c r="I92" s="43">
        <v>276630</v>
      </c>
    </row>
    <row r="93" spans="1:9" x14ac:dyDescent="0.25">
      <c r="A93" s="4"/>
      <c r="B93" s="13"/>
      <c r="C93" s="4"/>
      <c r="D93" s="4"/>
      <c r="E93" s="4">
        <v>32226</v>
      </c>
      <c r="F93" s="7" t="s">
        <v>202</v>
      </c>
      <c r="G93" s="43">
        <v>1500</v>
      </c>
      <c r="H93" s="62">
        <f t="shared" si="23"/>
        <v>0</v>
      </c>
      <c r="I93" s="43">
        <v>1500</v>
      </c>
    </row>
    <row r="94" spans="1:9" x14ac:dyDescent="0.25">
      <c r="A94" s="4"/>
      <c r="B94" s="13"/>
      <c r="C94" s="5"/>
      <c r="D94" s="5"/>
      <c r="E94" s="4">
        <v>32229</v>
      </c>
      <c r="F94" s="4" t="s">
        <v>106</v>
      </c>
      <c r="G94" s="43">
        <v>15000</v>
      </c>
      <c r="H94" s="62">
        <v>0</v>
      </c>
      <c r="I94" s="43">
        <v>15000</v>
      </c>
    </row>
    <row r="95" spans="1:9" x14ac:dyDescent="0.25">
      <c r="A95" s="4"/>
      <c r="B95" s="13"/>
      <c r="C95" s="4"/>
      <c r="D95" s="4">
        <v>3223</v>
      </c>
      <c r="E95" s="4" t="s">
        <v>82</v>
      </c>
      <c r="F95" s="31" t="s">
        <v>107</v>
      </c>
      <c r="G95" s="127">
        <f>SUM(G96:G99)</f>
        <v>202800</v>
      </c>
      <c r="H95" s="85">
        <f t="shared" si="23"/>
        <v>0</v>
      </c>
      <c r="I95" s="127">
        <f t="shared" ref="I95" si="36">SUM(I96:I99)</f>
        <v>202800</v>
      </c>
    </row>
    <row r="96" spans="1:9" x14ac:dyDescent="0.25">
      <c r="A96" s="4"/>
      <c r="B96" s="13"/>
      <c r="C96" s="4"/>
      <c r="D96" s="4"/>
      <c r="E96" s="4">
        <v>32231</v>
      </c>
      <c r="F96" s="31" t="s">
        <v>108</v>
      </c>
      <c r="G96" s="43">
        <v>73800</v>
      </c>
      <c r="H96" s="62">
        <v>0</v>
      </c>
      <c r="I96" s="43">
        <v>73800</v>
      </c>
    </row>
    <row r="97" spans="1:9" x14ac:dyDescent="0.25">
      <c r="A97" s="4"/>
      <c r="B97" s="13"/>
      <c r="C97" s="4"/>
      <c r="D97" s="4"/>
      <c r="E97" s="4">
        <v>32232</v>
      </c>
      <c r="F97" s="7" t="s">
        <v>109</v>
      </c>
      <c r="G97" s="43">
        <v>110000</v>
      </c>
      <c r="H97" s="62">
        <f t="shared" si="23"/>
        <v>0</v>
      </c>
      <c r="I97" s="43">
        <v>110000</v>
      </c>
    </row>
    <row r="98" spans="1:9" x14ac:dyDescent="0.25">
      <c r="A98" s="4"/>
      <c r="B98" s="13"/>
      <c r="C98" s="5"/>
      <c r="D98" s="5"/>
      <c r="E98" s="4">
        <v>32233</v>
      </c>
      <c r="F98" s="4" t="s">
        <v>110</v>
      </c>
      <c r="G98" s="43">
        <v>15000</v>
      </c>
      <c r="H98" s="62">
        <f t="shared" si="23"/>
        <v>0</v>
      </c>
      <c r="I98" s="43">
        <v>15000</v>
      </c>
    </row>
    <row r="99" spans="1:9" x14ac:dyDescent="0.25">
      <c r="A99" s="4"/>
      <c r="B99" s="4"/>
      <c r="C99" s="5"/>
      <c r="D99" s="5"/>
      <c r="E99" s="4">
        <v>32234</v>
      </c>
      <c r="F99" s="4" t="s">
        <v>203</v>
      </c>
      <c r="G99" s="43">
        <v>4000</v>
      </c>
      <c r="H99" s="62">
        <f t="shared" si="23"/>
        <v>0</v>
      </c>
      <c r="I99" s="43">
        <v>4000</v>
      </c>
    </row>
    <row r="100" spans="1:9" ht="25.5" x14ac:dyDescent="0.25">
      <c r="A100" s="4"/>
      <c r="B100" s="13"/>
      <c r="C100" s="4"/>
      <c r="D100" s="4">
        <v>3224</v>
      </c>
      <c r="E100" s="4" t="s">
        <v>82</v>
      </c>
      <c r="F100" s="31" t="s">
        <v>112</v>
      </c>
      <c r="G100" s="127">
        <f>SUM(G101:G103)</f>
        <v>15000</v>
      </c>
      <c r="H100" s="85">
        <f t="shared" si="23"/>
        <v>0</v>
      </c>
      <c r="I100" s="127">
        <f t="shared" ref="I100" si="37">SUM(I101:I103)</f>
        <v>15000</v>
      </c>
    </row>
    <row r="101" spans="1:9" ht="38.25" x14ac:dyDescent="0.25">
      <c r="A101" s="4"/>
      <c r="B101" s="13"/>
      <c r="C101" s="4"/>
      <c r="D101" s="4"/>
      <c r="E101" s="4">
        <v>32241</v>
      </c>
      <c r="F101" s="31" t="s">
        <v>113</v>
      </c>
      <c r="G101" s="43">
        <v>9000</v>
      </c>
      <c r="H101" s="62">
        <f t="shared" si="23"/>
        <v>0</v>
      </c>
      <c r="I101" s="43">
        <v>9000</v>
      </c>
    </row>
    <row r="102" spans="1:9" ht="38.25" x14ac:dyDescent="0.25">
      <c r="A102" s="4"/>
      <c r="B102" s="13"/>
      <c r="C102" s="5"/>
      <c r="D102" s="5"/>
      <c r="E102" s="4">
        <v>32242</v>
      </c>
      <c r="F102" s="31" t="s">
        <v>114</v>
      </c>
      <c r="G102" s="43">
        <v>5000</v>
      </c>
      <c r="H102" s="62">
        <f t="shared" si="23"/>
        <v>0</v>
      </c>
      <c r="I102" s="43">
        <v>5000</v>
      </c>
    </row>
    <row r="103" spans="1:9" ht="38.25" x14ac:dyDescent="0.25">
      <c r="A103" s="4"/>
      <c r="B103" s="4"/>
      <c r="C103" s="5"/>
      <c r="D103" s="5"/>
      <c r="E103" s="4">
        <v>32243</v>
      </c>
      <c r="F103" s="31" t="s">
        <v>204</v>
      </c>
      <c r="G103" s="43">
        <v>1000</v>
      </c>
      <c r="H103" s="62">
        <f t="shared" si="23"/>
        <v>0</v>
      </c>
      <c r="I103" s="43">
        <v>1000</v>
      </c>
    </row>
    <row r="104" spans="1:9" x14ac:dyDescent="0.25">
      <c r="A104" s="4"/>
      <c r="B104" s="13"/>
      <c r="C104" s="4"/>
      <c r="D104" s="4">
        <v>3225</v>
      </c>
      <c r="E104" s="4" t="s">
        <v>82</v>
      </c>
      <c r="F104" s="31" t="s">
        <v>116</v>
      </c>
      <c r="G104" s="127">
        <f>G105</f>
        <v>8631</v>
      </c>
      <c r="H104" s="85">
        <v>0</v>
      </c>
      <c r="I104" s="127">
        <f t="shared" ref="I104" si="38">I105</f>
        <v>8631</v>
      </c>
    </row>
    <row r="105" spans="1:9" x14ac:dyDescent="0.25">
      <c r="A105" s="4"/>
      <c r="B105" s="13"/>
      <c r="C105" s="4"/>
      <c r="D105" s="4"/>
      <c r="E105" s="4">
        <v>32251</v>
      </c>
      <c r="F105" s="31" t="s">
        <v>117</v>
      </c>
      <c r="G105" s="43">
        <v>8631</v>
      </c>
      <c r="H105" s="62">
        <v>0</v>
      </c>
      <c r="I105" s="43">
        <v>8631</v>
      </c>
    </row>
    <row r="106" spans="1:9" ht="25.5" x14ac:dyDescent="0.25">
      <c r="A106" s="4"/>
      <c r="B106" s="13"/>
      <c r="C106" s="4"/>
      <c r="D106" s="4">
        <v>3227</v>
      </c>
      <c r="E106" s="4" t="s">
        <v>82</v>
      </c>
      <c r="F106" s="31" t="s">
        <v>118</v>
      </c>
      <c r="G106" s="127">
        <f>G107</f>
        <v>12000</v>
      </c>
      <c r="H106" s="85">
        <f t="shared" si="23"/>
        <v>0</v>
      </c>
      <c r="I106" s="127">
        <f t="shared" ref="I106" si="39">I107</f>
        <v>12000</v>
      </c>
    </row>
    <row r="107" spans="1:9" ht="25.5" x14ac:dyDescent="0.25">
      <c r="A107" s="4"/>
      <c r="B107" s="13"/>
      <c r="C107" s="4"/>
      <c r="D107" s="4"/>
      <c r="E107" s="4">
        <v>32271</v>
      </c>
      <c r="F107" s="31" t="s">
        <v>118</v>
      </c>
      <c r="G107" s="43">
        <v>12000</v>
      </c>
      <c r="H107" s="62">
        <v>0</v>
      </c>
      <c r="I107" s="43">
        <v>12000</v>
      </c>
    </row>
    <row r="108" spans="1:9" x14ac:dyDescent="0.25">
      <c r="A108" s="4"/>
      <c r="B108" s="4"/>
      <c r="C108" s="4">
        <v>323</v>
      </c>
      <c r="D108" s="4"/>
      <c r="E108" s="4"/>
      <c r="F108" s="4" t="s">
        <v>119</v>
      </c>
      <c r="G108" s="127">
        <f>SUM(G109,G113,G117,G121,G127,G130,G132,G135)</f>
        <v>140619</v>
      </c>
      <c r="H108" s="85">
        <f t="shared" si="23"/>
        <v>5000</v>
      </c>
      <c r="I108" s="127">
        <f t="shared" ref="I108" si="40">SUM(I109,I113,I117,I121,I127,I130,I132,I135)</f>
        <v>145619</v>
      </c>
    </row>
    <row r="109" spans="1:9" x14ac:dyDescent="0.25">
      <c r="A109" s="4"/>
      <c r="B109" s="13"/>
      <c r="C109" s="4"/>
      <c r="D109" s="4">
        <v>3231</v>
      </c>
      <c r="E109" s="4" t="s">
        <v>82</v>
      </c>
      <c r="F109" s="31" t="s">
        <v>120</v>
      </c>
      <c r="G109" s="127">
        <f>SUM(G110:G112)</f>
        <v>5300</v>
      </c>
      <c r="H109" s="85">
        <f t="shared" si="23"/>
        <v>0</v>
      </c>
      <c r="I109" s="127">
        <f t="shared" ref="I109" si="41">SUM(I110:I112)</f>
        <v>5300</v>
      </c>
    </row>
    <row r="110" spans="1:9" x14ac:dyDescent="0.25">
      <c r="A110" s="4"/>
      <c r="B110" s="13"/>
      <c r="C110" s="4"/>
      <c r="D110" s="4"/>
      <c r="E110" s="4">
        <v>32311</v>
      </c>
      <c r="F110" s="31" t="s">
        <v>121</v>
      </c>
      <c r="G110" s="43">
        <v>4900</v>
      </c>
      <c r="H110" s="62">
        <f t="shared" si="23"/>
        <v>0</v>
      </c>
      <c r="I110" s="43">
        <v>4900</v>
      </c>
    </row>
    <row r="111" spans="1:9" x14ac:dyDescent="0.25">
      <c r="A111" s="4"/>
      <c r="B111" s="13"/>
      <c r="C111" s="5"/>
      <c r="D111" s="5"/>
      <c r="E111" s="4">
        <v>32312</v>
      </c>
      <c r="F111" s="4" t="s">
        <v>122</v>
      </c>
      <c r="G111" s="43">
        <v>0</v>
      </c>
      <c r="H111" s="62">
        <f t="shared" si="23"/>
        <v>0</v>
      </c>
      <c r="I111" s="43">
        <v>0</v>
      </c>
    </row>
    <row r="112" spans="1:9" x14ac:dyDescent="0.25">
      <c r="A112" s="4"/>
      <c r="B112" s="4"/>
      <c r="C112" s="5"/>
      <c r="D112" s="5"/>
      <c r="E112" s="4">
        <v>32313</v>
      </c>
      <c r="F112" s="4" t="s">
        <v>123</v>
      </c>
      <c r="G112" s="43">
        <v>400</v>
      </c>
      <c r="H112" s="62">
        <f t="shared" si="23"/>
        <v>0</v>
      </c>
      <c r="I112" s="43">
        <v>400</v>
      </c>
    </row>
    <row r="113" spans="1:9" ht="25.5" x14ac:dyDescent="0.25">
      <c r="A113" s="4"/>
      <c r="B113" s="13"/>
      <c r="C113" s="4"/>
      <c r="D113" s="4">
        <v>3232</v>
      </c>
      <c r="E113" s="4" t="s">
        <v>82</v>
      </c>
      <c r="F113" s="31" t="s">
        <v>124</v>
      </c>
      <c r="G113" s="127">
        <f>SUM(G114:G116)</f>
        <v>30869</v>
      </c>
      <c r="H113" s="85">
        <f t="shared" si="23"/>
        <v>5000</v>
      </c>
      <c r="I113" s="127">
        <f t="shared" ref="I113" si="42">SUM(I114:I116)</f>
        <v>35869</v>
      </c>
    </row>
    <row r="114" spans="1:9" ht="25.5" x14ac:dyDescent="0.25">
      <c r="A114" s="4"/>
      <c r="B114" s="13"/>
      <c r="C114" s="4"/>
      <c r="D114" s="4"/>
      <c r="E114" s="4">
        <v>32321</v>
      </c>
      <c r="F114" s="31" t="s">
        <v>125</v>
      </c>
      <c r="G114" s="43">
        <v>18369</v>
      </c>
      <c r="H114" s="62">
        <v>5000</v>
      </c>
      <c r="I114" s="43">
        <v>23369</v>
      </c>
    </row>
    <row r="115" spans="1:9" ht="25.5" x14ac:dyDescent="0.25">
      <c r="A115" s="4"/>
      <c r="B115" s="13"/>
      <c r="C115" s="5"/>
      <c r="D115" s="5"/>
      <c r="E115" s="4">
        <v>32322</v>
      </c>
      <c r="F115" s="31" t="s">
        <v>126</v>
      </c>
      <c r="G115" s="43">
        <v>10000</v>
      </c>
      <c r="H115" s="62">
        <v>0</v>
      </c>
      <c r="I115" s="43">
        <v>10000</v>
      </c>
    </row>
    <row r="116" spans="1:9" ht="25.5" x14ac:dyDescent="0.25">
      <c r="A116" s="4"/>
      <c r="B116" s="4"/>
      <c r="C116" s="5"/>
      <c r="D116" s="5"/>
      <c r="E116" s="4">
        <v>32323</v>
      </c>
      <c r="F116" s="31" t="s">
        <v>210</v>
      </c>
      <c r="G116" s="43">
        <v>2500</v>
      </c>
      <c r="H116" s="62">
        <f t="shared" si="23"/>
        <v>0</v>
      </c>
      <c r="I116" s="43">
        <v>2500</v>
      </c>
    </row>
    <row r="117" spans="1:9" x14ac:dyDescent="0.25">
      <c r="A117" s="4"/>
      <c r="B117" s="13"/>
      <c r="C117" s="4"/>
      <c r="D117" s="4">
        <v>3233</v>
      </c>
      <c r="E117" s="4" t="s">
        <v>82</v>
      </c>
      <c r="F117" s="31" t="s">
        <v>128</v>
      </c>
      <c r="G117" s="127">
        <f>SUM(G118:G120)</f>
        <v>2000</v>
      </c>
      <c r="H117" s="85">
        <f t="shared" si="23"/>
        <v>0</v>
      </c>
      <c r="I117" s="127">
        <f t="shared" ref="I117" si="43">SUM(I118:I120)</f>
        <v>2000</v>
      </c>
    </row>
    <row r="118" spans="1:9" x14ac:dyDescent="0.25">
      <c r="A118" s="4"/>
      <c r="B118" s="13"/>
      <c r="C118" s="4"/>
      <c r="D118" s="4"/>
      <c r="E118" s="4">
        <v>32331</v>
      </c>
      <c r="F118" s="31" t="s">
        <v>129</v>
      </c>
      <c r="G118" s="43">
        <v>0</v>
      </c>
      <c r="H118" s="62">
        <f t="shared" si="23"/>
        <v>0</v>
      </c>
      <c r="I118" s="43">
        <v>0</v>
      </c>
    </row>
    <row r="119" spans="1:9" x14ac:dyDescent="0.25">
      <c r="A119" s="4"/>
      <c r="B119" s="13"/>
      <c r="C119" s="4"/>
      <c r="D119" s="4"/>
      <c r="E119" s="4">
        <v>32332</v>
      </c>
      <c r="F119" s="31" t="s">
        <v>130</v>
      </c>
      <c r="G119" s="43">
        <v>0</v>
      </c>
      <c r="H119" s="62">
        <f t="shared" si="23"/>
        <v>0</v>
      </c>
      <c r="I119" s="43">
        <v>0</v>
      </c>
    </row>
    <row r="120" spans="1:9" ht="25.5" x14ac:dyDescent="0.25">
      <c r="A120" s="4"/>
      <c r="B120" s="13"/>
      <c r="C120" s="5"/>
      <c r="D120" s="5"/>
      <c r="E120" s="4">
        <v>32339</v>
      </c>
      <c r="F120" s="7" t="s">
        <v>131</v>
      </c>
      <c r="G120" s="43">
        <v>2000</v>
      </c>
      <c r="H120" s="62">
        <f t="shared" si="23"/>
        <v>0</v>
      </c>
      <c r="I120" s="43">
        <v>2000</v>
      </c>
    </row>
    <row r="121" spans="1:9" x14ac:dyDescent="0.25">
      <c r="A121" s="4"/>
      <c r="B121" s="13"/>
      <c r="C121" s="4"/>
      <c r="D121" s="4">
        <v>3234</v>
      </c>
      <c r="E121" s="4" t="s">
        <v>82</v>
      </c>
      <c r="F121" s="31" t="s">
        <v>132</v>
      </c>
      <c r="G121" s="127">
        <f>SUM(G122:G126)</f>
        <v>81250</v>
      </c>
      <c r="H121" s="85">
        <f t="shared" si="23"/>
        <v>0</v>
      </c>
      <c r="I121" s="127">
        <f t="shared" ref="I121" si="44">SUM(I122:I126)</f>
        <v>81250</v>
      </c>
    </row>
    <row r="122" spans="1:9" x14ac:dyDescent="0.25">
      <c r="A122" s="4"/>
      <c r="B122" s="13"/>
      <c r="C122" s="4"/>
      <c r="D122" s="4"/>
      <c r="E122" s="4">
        <v>32341</v>
      </c>
      <c r="F122" s="31" t="s">
        <v>133</v>
      </c>
      <c r="G122" s="43">
        <v>27600</v>
      </c>
      <c r="H122" s="62">
        <f t="shared" si="23"/>
        <v>0</v>
      </c>
      <c r="I122" s="43">
        <v>27600</v>
      </c>
    </row>
    <row r="123" spans="1:9" x14ac:dyDescent="0.25">
      <c r="A123" s="4"/>
      <c r="B123" s="13"/>
      <c r="C123" s="5"/>
      <c r="D123" s="5"/>
      <c r="E123" s="4">
        <v>32342</v>
      </c>
      <c r="F123" s="4" t="s">
        <v>134</v>
      </c>
      <c r="G123" s="43">
        <v>37200</v>
      </c>
      <c r="H123" s="62">
        <f t="shared" si="23"/>
        <v>0</v>
      </c>
      <c r="I123" s="43">
        <v>37200</v>
      </c>
    </row>
    <row r="124" spans="1:9" x14ac:dyDescent="0.25">
      <c r="A124" s="4"/>
      <c r="B124" s="4"/>
      <c r="C124" s="5"/>
      <c r="D124" s="5"/>
      <c r="E124" s="4">
        <v>32343</v>
      </c>
      <c r="F124" s="4" t="s">
        <v>135</v>
      </c>
      <c r="G124" s="43">
        <v>2450</v>
      </c>
      <c r="H124" s="62">
        <f t="shared" si="23"/>
        <v>0</v>
      </c>
      <c r="I124" s="43">
        <v>2450</v>
      </c>
    </row>
    <row r="125" spans="1:9" x14ac:dyDescent="0.25">
      <c r="A125" s="4"/>
      <c r="B125" s="13"/>
      <c r="C125" s="4"/>
      <c r="D125" s="4"/>
      <c r="E125" s="4">
        <v>32344</v>
      </c>
      <c r="F125" s="31" t="s">
        <v>136</v>
      </c>
      <c r="G125" s="43">
        <v>0</v>
      </c>
      <c r="H125" s="62">
        <f t="shared" si="23"/>
        <v>0</v>
      </c>
      <c r="I125" s="43">
        <v>0</v>
      </c>
    </row>
    <row r="126" spans="1:9" x14ac:dyDescent="0.25">
      <c r="A126" s="4"/>
      <c r="B126" s="13"/>
      <c r="C126" s="5"/>
      <c r="D126" s="5"/>
      <c r="E126" s="4">
        <v>32349</v>
      </c>
      <c r="F126" s="4" t="s">
        <v>137</v>
      </c>
      <c r="G126" s="43">
        <v>14000</v>
      </c>
      <c r="H126" s="62">
        <f t="shared" si="23"/>
        <v>0</v>
      </c>
      <c r="I126" s="43">
        <v>14000</v>
      </c>
    </row>
    <row r="127" spans="1:9" x14ac:dyDescent="0.25">
      <c r="A127" s="4"/>
      <c r="B127" s="13"/>
      <c r="C127" s="4"/>
      <c r="D127" s="4">
        <v>3236</v>
      </c>
      <c r="E127" s="4" t="s">
        <v>82</v>
      </c>
      <c r="F127" s="31" t="s">
        <v>138</v>
      </c>
      <c r="G127" s="127">
        <f>SUM(G128:G129)</f>
        <v>2400</v>
      </c>
      <c r="H127" s="85">
        <f t="shared" si="23"/>
        <v>0</v>
      </c>
      <c r="I127" s="127">
        <f t="shared" ref="I127" si="45">SUM(I128:I129)</f>
        <v>2400</v>
      </c>
    </row>
    <row r="128" spans="1:9" ht="25.5" x14ac:dyDescent="0.25">
      <c r="A128" s="4"/>
      <c r="B128" s="13"/>
      <c r="C128" s="4"/>
      <c r="D128" s="4"/>
      <c r="E128" s="4">
        <v>32361</v>
      </c>
      <c r="F128" s="31" t="s">
        <v>205</v>
      </c>
      <c r="G128" s="43">
        <v>2400</v>
      </c>
      <c r="H128" s="85">
        <f t="shared" si="23"/>
        <v>0</v>
      </c>
      <c r="I128" s="43">
        <v>2400</v>
      </c>
    </row>
    <row r="129" spans="1:9" x14ac:dyDescent="0.25">
      <c r="A129" s="4"/>
      <c r="B129" s="13"/>
      <c r="C129" s="5"/>
      <c r="D129" s="5"/>
      <c r="E129" s="4">
        <v>32363</v>
      </c>
      <c r="F129" s="4" t="s">
        <v>140</v>
      </c>
      <c r="G129" s="43">
        <v>0</v>
      </c>
      <c r="H129" s="85">
        <f t="shared" si="23"/>
        <v>0</v>
      </c>
      <c r="I129" s="43"/>
    </row>
    <row r="130" spans="1:9" x14ac:dyDescent="0.25">
      <c r="A130" s="4"/>
      <c r="B130" s="13"/>
      <c r="C130" s="4"/>
      <c r="D130" s="4">
        <v>3237</v>
      </c>
      <c r="E130" s="4" t="s">
        <v>82</v>
      </c>
      <c r="F130" s="31" t="s">
        <v>141</v>
      </c>
      <c r="G130" s="127">
        <f>G131</f>
        <v>10000</v>
      </c>
      <c r="H130" s="85">
        <v>0</v>
      </c>
      <c r="I130" s="127">
        <f t="shared" ref="I130" si="46">I131</f>
        <v>10000</v>
      </c>
    </row>
    <row r="131" spans="1:9" x14ac:dyDescent="0.25">
      <c r="A131" s="4"/>
      <c r="B131" s="13"/>
      <c r="C131" s="4"/>
      <c r="D131" s="4"/>
      <c r="E131" s="4">
        <v>32379</v>
      </c>
      <c r="F131" s="31" t="s">
        <v>206</v>
      </c>
      <c r="G131" s="43">
        <v>10000</v>
      </c>
      <c r="H131" s="62">
        <v>0</v>
      </c>
      <c r="I131" s="43">
        <v>10000</v>
      </c>
    </row>
    <row r="132" spans="1:9" x14ac:dyDescent="0.25">
      <c r="A132" s="4"/>
      <c r="B132" s="13"/>
      <c r="C132" s="4"/>
      <c r="D132" s="4">
        <v>3238</v>
      </c>
      <c r="E132" s="4" t="s">
        <v>82</v>
      </c>
      <c r="F132" s="31" t="s">
        <v>143</v>
      </c>
      <c r="G132" s="21">
        <f>G134+G133</f>
        <v>7900</v>
      </c>
      <c r="H132" s="85">
        <f t="shared" ref="H132:H192" si="47">I132-G132</f>
        <v>0</v>
      </c>
      <c r="I132" s="21">
        <f t="shared" ref="I132" si="48">I134+I133</f>
        <v>7900</v>
      </c>
    </row>
    <row r="133" spans="1:9" x14ac:dyDescent="0.25">
      <c r="A133" s="4"/>
      <c r="B133" s="13"/>
      <c r="C133" s="4"/>
      <c r="D133" s="4"/>
      <c r="E133" s="4">
        <v>32381</v>
      </c>
      <c r="F133" s="7" t="s">
        <v>144</v>
      </c>
      <c r="G133" s="43">
        <v>7800</v>
      </c>
      <c r="H133" s="62">
        <f t="shared" si="47"/>
        <v>0</v>
      </c>
      <c r="I133" s="43">
        <v>7800</v>
      </c>
    </row>
    <row r="134" spans="1:9" x14ac:dyDescent="0.25">
      <c r="A134" s="4"/>
      <c r="B134" s="13"/>
      <c r="C134" s="4"/>
      <c r="D134" s="4"/>
      <c r="E134" s="4">
        <v>32389</v>
      </c>
      <c r="F134" s="31" t="s">
        <v>145</v>
      </c>
      <c r="G134" s="43">
        <v>100</v>
      </c>
      <c r="H134" s="62">
        <f t="shared" si="47"/>
        <v>0</v>
      </c>
      <c r="I134" s="43">
        <v>100</v>
      </c>
    </row>
    <row r="135" spans="1:9" x14ac:dyDescent="0.25">
      <c r="A135" s="4"/>
      <c r="B135" s="13"/>
      <c r="C135" s="4"/>
      <c r="D135" s="4">
        <v>3239</v>
      </c>
      <c r="E135" s="4" t="s">
        <v>82</v>
      </c>
      <c r="F135" s="31" t="s">
        <v>146</v>
      </c>
      <c r="G135" s="127">
        <f>SUM(G136:G138)</f>
        <v>900</v>
      </c>
      <c r="H135" s="85">
        <f t="shared" si="47"/>
        <v>0</v>
      </c>
      <c r="I135" s="127">
        <f t="shared" ref="I135" si="49">SUM(I136:I138)</f>
        <v>900</v>
      </c>
    </row>
    <row r="136" spans="1:9" x14ac:dyDescent="0.25">
      <c r="A136" s="4"/>
      <c r="B136" s="13"/>
      <c r="C136" s="4"/>
      <c r="D136" s="4"/>
      <c r="E136" s="4">
        <v>32392</v>
      </c>
      <c r="F136" s="7" t="s">
        <v>147</v>
      </c>
      <c r="G136" s="43">
        <v>0</v>
      </c>
      <c r="H136" s="62">
        <f t="shared" si="47"/>
        <v>0</v>
      </c>
      <c r="I136" s="43">
        <v>0</v>
      </c>
    </row>
    <row r="137" spans="1:9" ht="25.5" x14ac:dyDescent="0.25">
      <c r="A137" s="4"/>
      <c r="B137" s="13"/>
      <c r="C137" s="4"/>
      <c r="D137" s="4"/>
      <c r="E137" s="4">
        <v>32394</v>
      </c>
      <c r="F137" s="31" t="s">
        <v>148</v>
      </c>
      <c r="G137" s="43">
        <v>700</v>
      </c>
      <c r="H137" s="62">
        <f t="shared" si="47"/>
        <v>0</v>
      </c>
      <c r="I137" s="43">
        <v>700</v>
      </c>
    </row>
    <row r="138" spans="1:9" ht="25.5" x14ac:dyDescent="0.25">
      <c r="A138" s="4"/>
      <c r="B138" s="13"/>
      <c r="C138" s="4"/>
      <c r="D138" s="4"/>
      <c r="E138" s="4">
        <v>32399</v>
      </c>
      <c r="F138" s="31" t="s">
        <v>150</v>
      </c>
      <c r="G138" s="43">
        <v>200</v>
      </c>
      <c r="H138" s="62">
        <f t="shared" si="47"/>
        <v>0</v>
      </c>
      <c r="I138" s="43">
        <v>200</v>
      </c>
    </row>
    <row r="139" spans="1:9" ht="25.5" x14ac:dyDescent="0.25">
      <c r="A139" s="4"/>
      <c r="B139" s="4"/>
      <c r="C139" s="4">
        <v>329</v>
      </c>
      <c r="D139" s="4"/>
      <c r="E139" s="4"/>
      <c r="F139" s="31" t="s">
        <v>150</v>
      </c>
      <c r="G139" s="127">
        <f>SUM(G140,G142,G146,G148,G151,G153)</f>
        <v>19700</v>
      </c>
      <c r="H139" s="85">
        <f t="shared" si="47"/>
        <v>0</v>
      </c>
      <c r="I139" s="127">
        <f t="shared" ref="I139" si="50">SUM(I140,I142,I146,I148,I151,I153)</f>
        <v>19700</v>
      </c>
    </row>
    <row r="140" spans="1:9" ht="25.5" x14ac:dyDescent="0.25">
      <c r="A140" s="4"/>
      <c r="B140" s="13"/>
      <c r="C140" s="4"/>
      <c r="D140" s="4">
        <v>3291</v>
      </c>
      <c r="E140" s="4" t="s">
        <v>82</v>
      </c>
      <c r="F140" s="31" t="s">
        <v>207</v>
      </c>
      <c r="G140" s="127">
        <f>G141</f>
        <v>8000</v>
      </c>
      <c r="H140" s="85">
        <f t="shared" si="47"/>
        <v>0</v>
      </c>
      <c r="I140" s="127">
        <f t="shared" ref="I140" si="51">I141</f>
        <v>8000</v>
      </c>
    </row>
    <row r="141" spans="1:9" ht="25.5" x14ac:dyDescent="0.25">
      <c r="A141" s="4"/>
      <c r="B141" s="13"/>
      <c r="C141" s="4"/>
      <c r="D141" s="4"/>
      <c r="E141" s="4">
        <v>32911</v>
      </c>
      <c r="F141" s="31" t="s">
        <v>208</v>
      </c>
      <c r="G141" s="43">
        <v>8000</v>
      </c>
      <c r="H141" s="85">
        <f t="shared" si="47"/>
        <v>0</v>
      </c>
      <c r="I141" s="43">
        <v>8000</v>
      </c>
    </row>
    <row r="142" spans="1:9" x14ac:dyDescent="0.25">
      <c r="A142" s="4"/>
      <c r="B142" s="13"/>
      <c r="C142" s="4"/>
      <c r="D142" s="4">
        <v>3292</v>
      </c>
      <c r="E142" s="4" t="s">
        <v>82</v>
      </c>
      <c r="F142" s="31" t="s">
        <v>153</v>
      </c>
      <c r="G142" s="21">
        <f>SUM(G143:G145)</f>
        <v>6800</v>
      </c>
      <c r="H142" s="85">
        <f t="shared" si="47"/>
        <v>0</v>
      </c>
      <c r="I142" s="21">
        <f t="shared" ref="I142" si="52">SUM(I143:I145)</f>
        <v>6800</v>
      </c>
    </row>
    <row r="143" spans="1:9" ht="25.5" x14ac:dyDescent="0.25">
      <c r="A143" s="4"/>
      <c r="B143" s="13"/>
      <c r="C143" s="4"/>
      <c r="D143" s="4"/>
      <c r="E143" s="4">
        <v>32921</v>
      </c>
      <c r="F143" s="31" t="s">
        <v>154</v>
      </c>
      <c r="G143" s="43">
        <v>1800</v>
      </c>
      <c r="H143" s="62">
        <f t="shared" si="47"/>
        <v>0</v>
      </c>
      <c r="I143" s="43">
        <v>1800</v>
      </c>
    </row>
    <row r="144" spans="1:9" x14ac:dyDescent="0.25">
      <c r="A144" s="4"/>
      <c r="B144" s="13"/>
      <c r="C144" s="5"/>
      <c r="D144" s="5"/>
      <c r="E144" s="4">
        <v>32922</v>
      </c>
      <c r="F144" s="31" t="s">
        <v>155</v>
      </c>
      <c r="G144" s="43">
        <v>2800</v>
      </c>
      <c r="H144" s="62">
        <f t="shared" si="47"/>
        <v>0</v>
      </c>
      <c r="I144" s="43">
        <v>2800</v>
      </c>
    </row>
    <row r="145" spans="1:9" x14ac:dyDescent="0.25">
      <c r="A145" s="4"/>
      <c r="B145" s="4"/>
      <c r="C145" s="5"/>
      <c r="D145" s="5"/>
      <c r="E145" s="4">
        <v>32923</v>
      </c>
      <c r="F145" s="31" t="s">
        <v>156</v>
      </c>
      <c r="G145" s="43">
        <v>2200</v>
      </c>
      <c r="H145" s="62">
        <f t="shared" si="47"/>
        <v>0</v>
      </c>
      <c r="I145" s="43">
        <v>2200</v>
      </c>
    </row>
    <row r="146" spans="1:9" x14ac:dyDescent="0.25">
      <c r="A146" s="4"/>
      <c r="B146" s="13"/>
      <c r="C146" s="4"/>
      <c r="D146" s="4">
        <v>3293</v>
      </c>
      <c r="E146" s="4" t="s">
        <v>82</v>
      </c>
      <c r="F146" s="31" t="s">
        <v>157</v>
      </c>
      <c r="G146" s="21">
        <f t="shared" ref="G146:I146" si="53">G147</f>
        <v>0</v>
      </c>
      <c r="H146" s="85">
        <f t="shared" si="47"/>
        <v>0</v>
      </c>
      <c r="I146" s="21">
        <f t="shared" si="53"/>
        <v>0</v>
      </c>
    </row>
    <row r="147" spans="1:9" x14ac:dyDescent="0.25">
      <c r="A147" s="4"/>
      <c r="B147" s="13"/>
      <c r="C147" s="4"/>
      <c r="D147" s="4"/>
      <c r="E147" s="4">
        <v>32931</v>
      </c>
      <c r="F147" s="31" t="s">
        <v>157</v>
      </c>
      <c r="G147" s="43">
        <v>0</v>
      </c>
      <c r="H147" s="62">
        <f t="shared" si="47"/>
        <v>0</v>
      </c>
      <c r="I147" s="43">
        <v>0</v>
      </c>
    </row>
    <row r="148" spans="1:9" x14ac:dyDescent="0.25">
      <c r="A148" s="4"/>
      <c r="B148" s="13"/>
      <c r="C148" s="4"/>
      <c r="D148" s="4">
        <v>3295</v>
      </c>
      <c r="E148" s="4" t="s">
        <v>82</v>
      </c>
      <c r="F148" s="7" t="s">
        <v>158</v>
      </c>
      <c r="G148" s="21">
        <f>SUM(G149:G150)</f>
        <v>4800</v>
      </c>
      <c r="H148" s="85">
        <f t="shared" si="47"/>
        <v>0</v>
      </c>
      <c r="I148" s="21">
        <f t="shared" ref="I148" si="54">SUM(I149:I150)</f>
        <v>4800</v>
      </c>
    </row>
    <row r="149" spans="1:9" x14ac:dyDescent="0.25">
      <c r="A149" s="4"/>
      <c r="B149" s="13"/>
      <c r="C149" s="4"/>
      <c r="D149" s="4"/>
      <c r="E149" s="4">
        <v>32951</v>
      </c>
      <c r="F149" s="7" t="s">
        <v>159</v>
      </c>
      <c r="G149" s="43">
        <v>0</v>
      </c>
      <c r="H149" s="62">
        <f t="shared" si="47"/>
        <v>0</v>
      </c>
      <c r="I149" s="43">
        <v>0</v>
      </c>
    </row>
    <row r="150" spans="1:9" ht="38.25" x14ac:dyDescent="0.25">
      <c r="A150" s="4"/>
      <c r="B150" s="13"/>
      <c r="C150" s="4"/>
      <c r="D150" s="4"/>
      <c r="E150" s="4">
        <v>32955</v>
      </c>
      <c r="F150" s="7" t="s">
        <v>160</v>
      </c>
      <c r="G150" s="43">
        <v>4800</v>
      </c>
      <c r="H150" s="62">
        <v>0</v>
      </c>
      <c r="I150" s="43">
        <v>4800</v>
      </c>
    </row>
    <row r="151" spans="1:9" x14ac:dyDescent="0.25">
      <c r="A151" s="4"/>
      <c r="B151" s="13"/>
      <c r="C151" s="4"/>
      <c r="D151" s="4">
        <v>3296</v>
      </c>
      <c r="E151" s="4"/>
      <c r="F151" s="7" t="s">
        <v>161</v>
      </c>
      <c r="G151" s="21">
        <f t="shared" ref="G151:I151" si="55">G152</f>
        <v>0</v>
      </c>
      <c r="H151" s="85">
        <f t="shared" si="47"/>
        <v>0</v>
      </c>
      <c r="I151" s="21">
        <f t="shared" si="55"/>
        <v>0</v>
      </c>
    </row>
    <row r="152" spans="1:9" x14ac:dyDescent="0.25">
      <c r="A152" s="4"/>
      <c r="B152" s="13"/>
      <c r="C152" s="4"/>
      <c r="D152" s="4"/>
      <c r="E152" s="4">
        <v>32961</v>
      </c>
      <c r="F152" s="7" t="s">
        <v>161</v>
      </c>
      <c r="G152" s="43">
        <v>0</v>
      </c>
      <c r="H152" s="62">
        <f t="shared" si="47"/>
        <v>0</v>
      </c>
      <c r="I152" s="43">
        <v>0</v>
      </c>
    </row>
    <row r="153" spans="1:9" ht="25.5" x14ac:dyDescent="0.25">
      <c r="A153" s="4"/>
      <c r="B153" s="13"/>
      <c r="C153" s="4"/>
      <c r="D153" s="4">
        <v>3299</v>
      </c>
      <c r="E153" s="4" t="s">
        <v>82</v>
      </c>
      <c r="F153" s="7" t="s">
        <v>150</v>
      </c>
      <c r="G153" s="21">
        <f t="shared" ref="G153:I153" si="56">G154</f>
        <v>100</v>
      </c>
      <c r="H153" s="85">
        <f t="shared" si="47"/>
        <v>0</v>
      </c>
      <c r="I153" s="21">
        <f t="shared" si="56"/>
        <v>100</v>
      </c>
    </row>
    <row r="154" spans="1:9" ht="25.5" x14ac:dyDescent="0.25">
      <c r="A154" s="4"/>
      <c r="B154" s="13"/>
      <c r="C154" s="4"/>
      <c r="D154" s="4"/>
      <c r="E154" s="4">
        <v>32999</v>
      </c>
      <c r="F154" s="7" t="s">
        <v>150</v>
      </c>
      <c r="G154" s="43">
        <v>100</v>
      </c>
      <c r="H154" s="85">
        <f t="shared" si="47"/>
        <v>0</v>
      </c>
      <c r="I154" s="43">
        <v>100</v>
      </c>
    </row>
    <row r="155" spans="1:9" x14ac:dyDescent="0.25">
      <c r="A155" s="4"/>
      <c r="B155" s="13">
        <v>34</v>
      </c>
      <c r="C155" s="28"/>
      <c r="D155" s="28"/>
      <c r="E155" s="28"/>
      <c r="F155" s="13" t="s">
        <v>162</v>
      </c>
      <c r="G155" s="127">
        <f>G156</f>
        <v>5400</v>
      </c>
      <c r="H155" s="85">
        <f t="shared" si="47"/>
        <v>0</v>
      </c>
      <c r="I155" s="127">
        <f t="shared" ref="I155" si="57">I156</f>
        <v>5400</v>
      </c>
    </row>
    <row r="156" spans="1:9" x14ac:dyDescent="0.25">
      <c r="A156" s="4"/>
      <c r="B156" s="4"/>
      <c r="C156" s="4">
        <v>343</v>
      </c>
      <c r="D156" s="4"/>
      <c r="E156" s="4"/>
      <c r="F156" s="4" t="s">
        <v>163</v>
      </c>
      <c r="G156" s="127">
        <f>SUM(G157,G159)</f>
        <v>5400</v>
      </c>
      <c r="H156" s="85">
        <f t="shared" si="47"/>
        <v>0</v>
      </c>
      <c r="I156" s="127">
        <f t="shared" ref="I156" si="58">SUM(I157,I159)</f>
        <v>5400</v>
      </c>
    </row>
    <row r="157" spans="1:9" ht="25.5" x14ac:dyDescent="0.25">
      <c r="A157" s="4"/>
      <c r="B157" s="13"/>
      <c r="C157" s="4"/>
      <c r="D157" s="4">
        <v>3431</v>
      </c>
      <c r="E157" s="4"/>
      <c r="F157" s="31" t="s">
        <v>164</v>
      </c>
      <c r="G157" s="127">
        <f>G158</f>
        <v>5400</v>
      </c>
      <c r="H157" s="85">
        <f t="shared" si="47"/>
        <v>0</v>
      </c>
      <c r="I157" s="127">
        <f t="shared" ref="I157" si="59">I158</f>
        <v>5400</v>
      </c>
    </row>
    <row r="158" spans="1:9" x14ac:dyDescent="0.25">
      <c r="A158" s="4"/>
      <c r="B158" s="13"/>
      <c r="C158" s="4"/>
      <c r="D158" s="4"/>
      <c r="E158" s="4">
        <v>34312</v>
      </c>
      <c r="F158" s="31" t="s">
        <v>165</v>
      </c>
      <c r="G158" s="43">
        <v>5400</v>
      </c>
      <c r="H158" s="85">
        <f t="shared" si="47"/>
        <v>0</v>
      </c>
      <c r="I158" s="43">
        <v>5400</v>
      </c>
    </row>
    <row r="159" spans="1:9" x14ac:dyDescent="0.25">
      <c r="A159" s="4"/>
      <c r="B159" s="13"/>
      <c r="C159" s="4"/>
      <c r="D159" s="4">
        <v>3433</v>
      </c>
      <c r="E159" s="4"/>
      <c r="F159" s="31" t="s">
        <v>166</v>
      </c>
      <c r="G159" s="127">
        <f>SUM(G160:G162)</f>
        <v>0</v>
      </c>
      <c r="H159" s="85">
        <f t="shared" si="47"/>
        <v>0</v>
      </c>
      <c r="I159" s="127">
        <f t="shared" ref="I159" si="60">SUM(I160:I162)</f>
        <v>0</v>
      </c>
    </row>
    <row r="160" spans="1:9" x14ac:dyDescent="0.25">
      <c r="A160" s="4"/>
      <c r="B160" s="13"/>
      <c r="C160" s="4"/>
      <c r="D160" s="4"/>
      <c r="E160" s="4">
        <v>34331</v>
      </c>
      <c r="F160" s="31" t="s">
        <v>167</v>
      </c>
      <c r="G160" s="43">
        <v>0</v>
      </c>
      <c r="H160" s="62">
        <f t="shared" si="47"/>
        <v>0</v>
      </c>
      <c r="I160" s="43">
        <v>0</v>
      </c>
    </row>
    <row r="161" spans="1:9" x14ac:dyDescent="0.25">
      <c r="A161" s="4"/>
      <c r="B161" s="13"/>
      <c r="C161" s="4"/>
      <c r="D161" s="4"/>
      <c r="E161" s="4">
        <v>34332</v>
      </c>
      <c r="F161" s="31" t="s">
        <v>209</v>
      </c>
      <c r="G161" s="43">
        <v>0</v>
      </c>
      <c r="H161" s="62">
        <f t="shared" si="47"/>
        <v>0</v>
      </c>
      <c r="I161" s="43">
        <v>0</v>
      </c>
    </row>
    <row r="162" spans="1:9" x14ac:dyDescent="0.25">
      <c r="A162" s="4"/>
      <c r="B162" s="13"/>
      <c r="C162" s="4"/>
      <c r="D162" s="4"/>
      <c r="E162" s="4">
        <v>34339</v>
      </c>
      <c r="F162" s="31" t="s">
        <v>170</v>
      </c>
      <c r="G162" s="43">
        <v>0</v>
      </c>
      <c r="H162" s="62">
        <f t="shared" si="47"/>
        <v>0</v>
      </c>
      <c r="I162" s="43">
        <v>0</v>
      </c>
    </row>
    <row r="163" spans="1:9" ht="38.25" x14ac:dyDescent="0.25">
      <c r="A163" s="4"/>
      <c r="B163" s="13">
        <v>37</v>
      </c>
      <c r="C163" s="28"/>
      <c r="D163" s="28"/>
      <c r="E163" s="28"/>
      <c r="F163" s="34" t="s">
        <v>171</v>
      </c>
      <c r="G163" s="127">
        <f>G164</f>
        <v>1900</v>
      </c>
      <c r="H163" s="85">
        <f t="shared" si="47"/>
        <v>0</v>
      </c>
      <c r="I163" s="127">
        <f t="shared" ref="I163" si="61">I164</f>
        <v>1900</v>
      </c>
    </row>
    <row r="164" spans="1:9" ht="25.5" x14ac:dyDescent="0.25">
      <c r="A164" s="4"/>
      <c r="B164" s="4"/>
      <c r="C164" s="4">
        <v>372</v>
      </c>
      <c r="D164" s="4"/>
      <c r="E164" s="4"/>
      <c r="F164" s="36" t="s">
        <v>172</v>
      </c>
      <c r="G164" s="127">
        <f>SUM(G165,G167)</f>
        <v>1900</v>
      </c>
      <c r="H164" s="85">
        <f t="shared" si="47"/>
        <v>0</v>
      </c>
      <c r="I164" s="127">
        <f t="shared" ref="I164" si="62">SUM(I165,I167)</f>
        <v>1900</v>
      </c>
    </row>
    <row r="165" spans="1:9" ht="25.5" x14ac:dyDescent="0.25">
      <c r="A165" s="4"/>
      <c r="B165" s="13"/>
      <c r="C165" s="4"/>
      <c r="D165" s="4">
        <v>3721</v>
      </c>
      <c r="E165" s="4"/>
      <c r="F165" s="25" t="s">
        <v>173</v>
      </c>
      <c r="G165" s="127">
        <f>G166</f>
        <v>1900</v>
      </c>
      <c r="H165" s="85">
        <f t="shared" si="47"/>
        <v>0</v>
      </c>
      <c r="I165" s="127">
        <f t="shared" ref="I165" si="63">I166</f>
        <v>1900</v>
      </c>
    </row>
    <row r="166" spans="1:9" x14ac:dyDescent="0.25">
      <c r="A166" s="4"/>
      <c r="B166" s="13"/>
      <c r="C166" s="4"/>
      <c r="D166" s="4"/>
      <c r="E166" s="4">
        <v>37212</v>
      </c>
      <c r="F166" s="31" t="s">
        <v>174</v>
      </c>
      <c r="G166" s="43">
        <v>1900</v>
      </c>
      <c r="H166" s="85">
        <f t="shared" si="47"/>
        <v>0</v>
      </c>
      <c r="I166" s="43">
        <v>1900</v>
      </c>
    </row>
    <row r="167" spans="1:9" ht="25.5" x14ac:dyDescent="0.25">
      <c r="A167" s="4"/>
      <c r="B167" s="13"/>
      <c r="C167" s="4"/>
      <c r="D167" s="4">
        <v>3722</v>
      </c>
      <c r="E167" s="4"/>
      <c r="F167" s="25" t="s">
        <v>175</v>
      </c>
      <c r="G167" s="21">
        <f t="shared" ref="G167:I167" si="64">G168</f>
        <v>0</v>
      </c>
      <c r="H167" s="85">
        <f t="shared" si="47"/>
        <v>0</v>
      </c>
      <c r="I167" s="21">
        <f t="shared" si="64"/>
        <v>0</v>
      </c>
    </row>
    <row r="168" spans="1:9" ht="25.5" x14ac:dyDescent="0.25">
      <c r="A168" s="4"/>
      <c r="B168" s="13"/>
      <c r="C168" s="4"/>
      <c r="D168" s="4"/>
      <c r="E168" s="4">
        <v>37229</v>
      </c>
      <c r="F168" s="31" t="s">
        <v>176</v>
      </c>
      <c r="G168" s="62">
        <v>0</v>
      </c>
      <c r="H168" s="62">
        <f t="shared" si="47"/>
        <v>0</v>
      </c>
      <c r="I168" s="62">
        <v>0</v>
      </c>
    </row>
    <row r="169" spans="1:9" x14ac:dyDescent="0.25">
      <c r="A169" s="161" t="s">
        <v>289</v>
      </c>
      <c r="B169" s="162"/>
      <c r="C169" s="162"/>
      <c r="D169" s="162"/>
      <c r="E169" s="163"/>
      <c r="F169" s="69" t="s">
        <v>243</v>
      </c>
      <c r="G169" s="55">
        <f>G170</f>
        <v>6060</v>
      </c>
      <c r="H169" s="85">
        <f t="shared" si="47"/>
        <v>0</v>
      </c>
      <c r="I169" s="55">
        <f t="shared" ref="I169" si="65">I170</f>
        <v>6060</v>
      </c>
    </row>
    <row r="170" spans="1:9" x14ac:dyDescent="0.25">
      <c r="A170" s="3">
        <v>3</v>
      </c>
      <c r="B170" s="3"/>
      <c r="C170" s="3"/>
      <c r="D170" s="3"/>
      <c r="E170" s="3"/>
      <c r="F170" s="3" t="s">
        <v>9</v>
      </c>
      <c r="G170" s="127">
        <f t="shared" ref="G170:I170" si="66">G178+G171</f>
        <v>6060</v>
      </c>
      <c r="H170" s="85">
        <f t="shared" si="47"/>
        <v>0</v>
      </c>
      <c r="I170" s="127">
        <f t="shared" si="66"/>
        <v>6060</v>
      </c>
    </row>
    <row r="171" spans="1:9" x14ac:dyDescent="0.25">
      <c r="A171" s="3"/>
      <c r="B171" s="3">
        <v>31</v>
      </c>
      <c r="C171" s="7"/>
      <c r="D171" s="7"/>
      <c r="E171" s="7"/>
      <c r="F171" s="3" t="s">
        <v>10</v>
      </c>
      <c r="G171" s="21">
        <f t="shared" ref="G171:I171" si="67">SUM(G172,G175)</f>
        <v>0</v>
      </c>
      <c r="H171" s="85">
        <f t="shared" si="47"/>
        <v>0</v>
      </c>
      <c r="I171" s="21">
        <f t="shared" si="67"/>
        <v>0</v>
      </c>
    </row>
    <row r="172" spans="1:9" x14ac:dyDescent="0.25">
      <c r="A172" s="4"/>
      <c r="B172" s="4"/>
      <c r="C172" s="4">
        <v>311</v>
      </c>
      <c r="D172" s="4"/>
      <c r="E172" s="4"/>
      <c r="F172" s="4" t="s">
        <v>71</v>
      </c>
      <c r="G172" s="21">
        <f t="shared" ref="G172:I173" si="68">SUM(G173)</f>
        <v>0</v>
      </c>
      <c r="H172" s="85">
        <f t="shared" si="47"/>
        <v>0</v>
      </c>
      <c r="I172" s="21">
        <f t="shared" si="68"/>
        <v>0</v>
      </c>
    </row>
    <row r="173" spans="1:9" x14ac:dyDescent="0.25">
      <c r="A173" s="4"/>
      <c r="B173" s="4"/>
      <c r="C173" s="4"/>
      <c r="D173" s="4">
        <v>3111</v>
      </c>
      <c r="E173" s="4"/>
      <c r="F173" s="4" t="s">
        <v>72</v>
      </c>
      <c r="G173" s="21">
        <f t="shared" si="68"/>
        <v>0</v>
      </c>
      <c r="H173" s="85">
        <f t="shared" si="47"/>
        <v>0</v>
      </c>
      <c r="I173" s="21">
        <f t="shared" si="68"/>
        <v>0</v>
      </c>
    </row>
    <row r="174" spans="1:9" x14ac:dyDescent="0.25">
      <c r="A174" s="4"/>
      <c r="B174" s="4"/>
      <c r="C174" s="4"/>
      <c r="D174" s="4"/>
      <c r="E174" s="4">
        <v>31111</v>
      </c>
      <c r="F174" s="4" t="s">
        <v>72</v>
      </c>
      <c r="G174" s="23">
        <v>0</v>
      </c>
      <c r="H174" s="62">
        <f t="shared" si="47"/>
        <v>0</v>
      </c>
      <c r="I174" s="43">
        <v>0</v>
      </c>
    </row>
    <row r="175" spans="1:9" x14ac:dyDescent="0.25">
      <c r="A175" s="4"/>
      <c r="B175" s="4"/>
      <c r="C175" s="4">
        <v>313</v>
      </c>
      <c r="D175" s="4"/>
      <c r="E175" s="4" t="s">
        <v>82</v>
      </c>
      <c r="F175" s="4" t="s">
        <v>83</v>
      </c>
      <c r="G175" s="21">
        <f t="shared" ref="G175:I176" si="69">SUM(G176)</f>
        <v>0</v>
      </c>
      <c r="H175" s="85">
        <f t="shared" si="47"/>
        <v>0</v>
      </c>
      <c r="I175" s="21">
        <f t="shared" si="69"/>
        <v>0</v>
      </c>
    </row>
    <row r="176" spans="1:9" ht="25.5" x14ac:dyDescent="0.25">
      <c r="A176" s="4"/>
      <c r="B176" s="4"/>
      <c r="C176" s="4"/>
      <c r="D176" s="4">
        <v>3132</v>
      </c>
      <c r="E176" s="4"/>
      <c r="F176" s="31" t="s">
        <v>199</v>
      </c>
      <c r="G176" s="21">
        <f t="shared" si="69"/>
        <v>0</v>
      </c>
      <c r="H176" s="85">
        <f t="shared" si="47"/>
        <v>0</v>
      </c>
      <c r="I176" s="21">
        <f t="shared" si="69"/>
        <v>0</v>
      </c>
    </row>
    <row r="177" spans="1:9" ht="25.5" x14ac:dyDescent="0.25">
      <c r="A177" s="4"/>
      <c r="B177" s="4"/>
      <c r="C177" s="4"/>
      <c r="D177" s="4"/>
      <c r="E177" s="4">
        <v>31321</v>
      </c>
      <c r="F177" s="31" t="s">
        <v>85</v>
      </c>
      <c r="G177" s="43">
        <v>0</v>
      </c>
      <c r="H177" s="62">
        <f t="shared" si="47"/>
        <v>0</v>
      </c>
      <c r="I177" s="43">
        <v>0</v>
      </c>
    </row>
    <row r="178" spans="1:9" x14ac:dyDescent="0.25">
      <c r="A178" s="4"/>
      <c r="B178" s="13">
        <v>32</v>
      </c>
      <c r="C178" s="28"/>
      <c r="D178" s="28"/>
      <c r="E178" s="28"/>
      <c r="F178" s="13" t="s">
        <v>23</v>
      </c>
      <c r="G178" s="127">
        <f t="shared" ref="G178:I178" si="70">G185+G179+G190</f>
        <v>6060</v>
      </c>
      <c r="H178" s="85">
        <v>0</v>
      </c>
      <c r="I178" s="127">
        <f t="shared" si="70"/>
        <v>6060</v>
      </c>
    </row>
    <row r="179" spans="1:9" x14ac:dyDescent="0.25">
      <c r="A179" s="4"/>
      <c r="B179" s="4"/>
      <c r="C179" s="4">
        <v>321</v>
      </c>
      <c r="D179" s="4"/>
      <c r="E179" s="4"/>
      <c r="F179" s="31" t="s">
        <v>88</v>
      </c>
      <c r="G179" s="33">
        <v>0</v>
      </c>
      <c r="H179" s="62">
        <f t="shared" si="47"/>
        <v>0</v>
      </c>
      <c r="I179" s="43">
        <v>0</v>
      </c>
    </row>
    <row r="180" spans="1:9" x14ac:dyDescent="0.25">
      <c r="A180" s="4"/>
      <c r="B180" s="4"/>
      <c r="C180" s="4"/>
      <c r="D180" s="4">
        <v>3211</v>
      </c>
      <c r="E180" s="4"/>
      <c r="F180" s="7" t="s">
        <v>89</v>
      </c>
      <c r="G180" s="33">
        <f t="shared" ref="G180" si="71">SUM(G181+G182)</f>
        <v>0</v>
      </c>
      <c r="H180" s="62">
        <f t="shared" si="47"/>
        <v>0</v>
      </c>
      <c r="I180" s="43">
        <v>0</v>
      </c>
    </row>
    <row r="181" spans="1:9" x14ac:dyDescent="0.25">
      <c r="A181" s="4"/>
      <c r="B181" s="4"/>
      <c r="C181" s="4"/>
      <c r="D181" s="4"/>
      <c r="E181" s="4">
        <v>32111</v>
      </c>
      <c r="F181" s="7" t="s">
        <v>90</v>
      </c>
      <c r="G181" s="33">
        <v>0</v>
      </c>
      <c r="H181" s="62">
        <f t="shared" si="47"/>
        <v>0</v>
      </c>
      <c r="I181" s="43">
        <v>0</v>
      </c>
    </row>
    <row r="182" spans="1:9" ht="25.5" x14ac:dyDescent="0.25">
      <c r="A182" s="4"/>
      <c r="B182" s="4"/>
      <c r="C182" s="4"/>
      <c r="D182" s="4"/>
      <c r="E182" s="4">
        <v>32115</v>
      </c>
      <c r="F182" s="7" t="s">
        <v>216</v>
      </c>
      <c r="G182" s="33">
        <v>0</v>
      </c>
      <c r="H182" s="62">
        <f t="shared" si="47"/>
        <v>0</v>
      </c>
      <c r="I182" s="43">
        <v>0</v>
      </c>
    </row>
    <row r="183" spans="1:9" ht="25.5" x14ac:dyDescent="0.25">
      <c r="A183" s="4"/>
      <c r="B183" s="13"/>
      <c r="C183" s="4"/>
      <c r="D183" s="4">
        <v>3212</v>
      </c>
      <c r="E183" s="4"/>
      <c r="F183" s="31" t="s">
        <v>93</v>
      </c>
      <c r="G183" s="23">
        <v>0</v>
      </c>
      <c r="H183" s="62">
        <f t="shared" si="47"/>
        <v>0</v>
      </c>
      <c r="I183" s="43">
        <v>0</v>
      </c>
    </row>
    <row r="184" spans="1:9" ht="25.5" x14ac:dyDescent="0.25">
      <c r="A184" s="4"/>
      <c r="B184" s="13"/>
      <c r="C184" s="4"/>
      <c r="D184" s="4"/>
      <c r="E184" s="4">
        <v>32121</v>
      </c>
      <c r="F184" s="31" t="s">
        <v>94</v>
      </c>
      <c r="G184" s="43">
        <v>0</v>
      </c>
      <c r="H184" s="62">
        <f t="shared" si="47"/>
        <v>0</v>
      </c>
      <c r="I184" s="43">
        <v>0</v>
      </c>
    </row>
    <row r="185" spans="1:9" x14ac:dyDescent="0.25">
      <c r="A185" s="4"/>
      <c r="B185" s="4"/>
      <c r="C185" s="4">
        <v>322</v>
      </c>
      <c r="D185" s="4"/>
      <c r="E185" s="4"/>
      <c r="F185" s="4" t="s">
        <v>97</v>
      </c>
      <c r="G185" s="43">
        <v>6060</v>
      </c>
      <c r="H185" s="62">
        <v>0</v>
      </c>
      <c r="I185" s="43">
        <v>6060</v>
      </c>
    </row>
    <row r="186" spans="1:9" x14ac:dyDescent="0.25">
      <c r="A186" s="4"/>
      <c r="B186" s="4"/>
      <c r="C186" s="4"/>
      <c r="D186" s="4">
        <v>3222</v>
      </c>
      <c r="E186" s="4"/>
      <c r="F186" s="8" t="s">
        <v>103</v>
      </c>
      <c r="G186" s="43">
        <f t="shared" ref="G186" si="72">SUM(G187)</f>
        <v>1200</v>
      </c>
      <c r="H186" s="62">
        <v>0</v>
      </c>
      <c r="I186" s="43">
        <v>1200</v>
      </c>
    </row>
    <row r="187" spans="1:9" x14ac:dyDescent="0.25">
      <c r="A187" s="4"/>
      <c r="B187" s="4"/>
      <c r="C187" s="4"/>
      <c r="D187" s="4"/>
      <c r="E187" s="4">
        <v>32229</v>
      </c>
      <c r="F187" s="8" t="s">
        <v>106</v>
      </c>
      <c r="G187" s="43">
        <v>1200</v>
      </c>
      <c r="H187" s="62">
        <v>0</v>
      </c>
      <c r="I187" s="43">
        <v>1200</v>
      </c>
    </row>
    <row r="188" spans="1:9" x14ac:dyDescent="0.25">
      <c r="A188" s="4"/>
      <c r="B188" s="13"/>
      <c r="C188" s="4"/>
      <c r="D188" s="4">
        <v>3223</v>
      </c>
      <c r="E188" s="4" t="s">
        <v>82</v>
      </c>
      <c r="F188" s="31" t="s">
        <v>107</v>
      </c>
      <c r="G188" s="43">
        <v>4860</v>
      </c>
      <c r="H188" s="62">
        <v>0</v>
      </c>
      <c r="I188" s="43">
        <v>4860</v>
      </c>
    </row>
    <row r="189" spans="1:9" x14ac:dyDescent="0.25">
      <c r="A189" s="4"/>
      <c r="B189" s="13"/>
      <c r="C189" s="4"/>
      <c r="D189" s="4"/>
      <c r="E189" s="4">
        <v>32231</v>
      </c>
      <c r="F189" s="31" t="s">
        <v>108</v>
      </c>
      <c r="G189" s="43">
        <v>4860</v>
      </c>
      <c r="H189" s="62">
        <v>0</v>
      </c>
      <c r="I189" s="43">
        <v>4860</v>
      </c>
    </row>
    <row r="190" spans="1:9" x14ac:dyDescent="0.25">
      <c r="A190" s="4"/>
      <c r="B190" s="4"/>
      <c r="C190" s="4">
        <v>324</v>
      </c>
      <c r="D190" s="4"/>
      <c r="E190" s="4"/>
      <c r="F190" s="8" t="s">
        <v>261</v>
      </c>
      <c r="G190" s="43">
        <f t="shared" ref="G190" si="73">SUM(G191)</f>
        <v>0</v>
      </c>
      <c r="H190" s="62">
        <f t="shared" si="47"/>
        <v>0</v>
      </c>
      <c r="I190" s="43">
        <v>0</v>
      </c>
    </row>
    <row r="191" spans="1:9" ht="25.5" x14ac:dyDescent="0.25">
      <c r="A191" s="4"/>
      <c r="B191" s="13"/>
      <c r="C191" s="4"/>
      <c r="D191" s="4">
        <v>3241</v>
      </c>
      <c r="E191" s="4" t="s">
        <v>82</v>
      </c>
      <c r="F191" s="7" t="s">
        <v>261</v>
      </c>
      <c r="G191" s="43">
        <f>SUM(G192)</f>
        <v>0</v>
      </c>
      <c r="H191" s="62">
        <f t="shared" si="47"/>
        <v>0</v>
      </c>
      <c r="I191" s="43">
        <v>0</v>
      </c>
    </row>
    <row r="192" spans="1:9" x14ac:dyDescent="0.25">
      <c r="A192" s="4"/>
      <c r="B192" s="13"/>
      <c r="C192" s="4"/>
      <c r="D192" s="4"/>
      <c r="E192" s="4">
        <v>32412</v>
      </c>
      <c r="F192" s="7" t="s">
        <v>262</v>
      </c>
      <c r="G192" s="43">
        <v>0</v>
      </c>
      <c r="H192" s="62">
        <f t="shared" si="47"/>
        <v>0</v>
      </c>
      <c r="I192" s="43">
        <v>0</v>
      </c>
    </row>
    <row r="193" spans="1:9" ht="25.5" customHeight="1" x14ac:dyDescent="0.25">
      <c r="A193" s="161" t="s">
        <v>250</v>
      </c>
      <c r="B193" s="162"/>
      <c r="C193" s="162"/>
      <c r="D193" s="162"/>
      <c r="E193" s="163"/>
      <c r="F193" s="69" t="s">
        <v>236</v>
      </c>
      <c r="G193" s="55">
        <v>4000</v>
      </c>
      <c r="H193" s="85">
        <f t="shared" ref="H193:H242" si="74">I193-G193</f>
        <v>0</v>
      </c>
      <c r="I193" s="127">
        <v>4000</v>
      </c>
    </row>
    <row r="194" spans="1:9" ht="15" customHeight="1" x14ac:dyDescent="0.25">
      <c r="A194" s="3">
        <v>3</v>
      </c>
      <c r="B194" s="3"/>
      <c r="C194" s="3"/>
      <c r="D194" s="3"/>
      <c r="E194" s="3"/>
      <c r="F194" s="3" t="s">
        <v>9</v>
      </c>
      <c r="G194" s="127">
        <f>G195</f>
        <v>369</v>
      </c>
      <c r="H194" s="85">
        <f t="shared" si="74"/>
        <v>0</v>
      </c>
      <c r="I194" s="127">
        <v>369</v>
      </c>
    </row>
    <row r="195" spans="1:9" x14ac:dyDescent="0.25">
      <c r="A195" s="3"/>
      <c r="B195" s="3">
        <v>32</v>
      </c>
      <c r="C195" s="7"/>
      <c r="D195" s="7"/>
      <c r="E195" s="7"/>
      <c r="F195" s="3" t="s">
        <v>23</v>
      </c>
      <c r="G195" s="21">
        <f t="shared" ref="G195" si="75">SUM(G196)</f>
        <v>369</v>
      </c>
      <c r="H195" s="85">
        <f t="shared" si="74"/>
        <v>0</v>
      </c>
      <c r="I195" s="21">
        <f t="shared" ref="I195" si="76">SUM(I196)</f>
        <v>369</v>
      </c>
    </row>
    <row r="196" spans="1:9" x14ac:dyDescent="0.25">
      <c r="A196" s="4"/>
      <c r="B196" s="4"/>
      <c r="C196" s="4">
        <v>322</v>
      </c>
      <c r="D196" s="4"/>
      <c r="E196" s="4"/>
      <c r="F196" s="8" t="s">
        <v>97</v>
      </c>
      <c r="G196" s="21">
        <f>SUM(G199)</f>
        <v>369</v>
      </c>
      <c r="H196" s="85">
        <f t="shared" si="74"/>
        <v>0</v>
      </c>
      <c r="I196" s="43">
        <v>369</v>
      </c>
    </row>
    <row r="197" spans="1:9" x14ac:dyDescent="0.25">
      <c r="A197" s="4"/>
      <c r="B197" s="4"/>
      <c r="C197" s="4"/>
      <c r="D197" s="4">
        <v>3222</v>
      </c>
      <c r="E197" s="4"/>
      <c r="F197" s="8" t="s">
        <v>103</v>
      </c>
      <c r="G197" s="23">
        <v>0</v>
      </c>
      <c r="H197" s="62">
        <f t="shared" si="74"/>
        <v>0</v>
      </c>
      <c r="I197" s="43">
        <v>0</v>
      </c>
    </row>
    <row r="198" spans="1:9" x14ac:dyDescent="0.25">
      <c r="A198" s="4"/>
      <c r="B198" s="4"/>
      <c r="C198" s="4"/>
      <c r="D198" s="4"/>
      <c r="E198" s="4">
        <v>32229</v>
      </c>
      <c r="F198" s="8" t="s">
        <v>106</v>
      </c>
      <c r="G198" s="23">
        <v>0</v>
      </c>
      <c r="H198" s="62">
        <f t="shared" si="74"/>
        <v>0</v>
      </c>
      <c r="I198" s="43">
        <v>0</v>
      </c>
    </row>
    <row r="199" spans="1:9" x14ac:dyDescent="0.25">
      <c r="A199" s="4"/>
      <c r="B199" s="4"/>
      <c r="C199" s="4"/>
      <c r="D199" s="4">
        <v>3225</v>
      </c>
      <c r="E199" s="4"/>
      <c r="F199" s="8" t="s">
        <v>237</v>
      </c>
      <c r="G199" s="21">
        <f t="shared" ref="G199" si="77">SUM(G200)</f>
        <v>369</v>
      </c>
      <c r="H199" s="85">
        <f t="shared" si="74"/>
        <v>0</v>
      </c>
      <c r="I199" s="127">
        <v>369</v>
      </c>
    </row>
    <row r="200" spans="1:9" x14ac:dyDescent="0.25">
      <c r="A200" s="4"/>
      <c r="B200" s="4"/>
      <c r="C200" s="4"/>
      <c r="D200" s="4"/>
      <c r="E200" s="4">
        <v>32251</v>
      </c>
      <c r="F200" s="8" t="s">
        <v>237</v>
      </c>
      <c r="G200" s="23">
        <v>369</v>
      </c>
      <c r="H200" s="62">
        <f t="shared" si="74"/>
        <v>0</v>
      </c>
      <c r="I200" s="43">
        <v>369</v>
      </c>
    </row>
    <row r="201" spans="1:9" ht="25.5" x14ac:dyDescent="0.25">
      <c r="A201" s="164" t="s">
        <v>274</v>
      </c>
      <c r="B201" s="165"/>
      <c r="C201" s="165"/>
      <c r="D201" s="165"/>
      <c r="E201" s="166"/>
      <c r="F201" s="63" t="s">
        <v>231</v>
      </c>
      <c r="G201" s="125">
        <f t="shared" ref="G201:I202" si="78">G202</f>
        <v>3631</v>
      </c>
      <c r="H201" s="85">
        <f t="shared" si="74"/>
        <v>0</v>
      </c>
      <c r="I201" s="125">
        <f t="shared" si="78"/>
        <v>3631</v>
      </c>
    </row>
    <row r="202" spans="1:9" x14ac:dyDescent="0.25">
      <c r="A202" s="161" t="s">
        <v>250</v>
      </c>
      <c r="B202" s="162"/>
      <c r="C202" s="162"/>
      <c r="D202" s="162"/>
      <c r="E202" s="163"/>
      <c r="F202" s="64" t="s">
        <v>236</v>
      </c>
      <c r="G202" s="125">
        <f t="shared" si="78"/>
        <v>3631</v>
      </c>
      <c r="H202" s="85">
        <f t="shared" si="74"/>
        <v>0</v>
      </c>
      <c r="I202" s="125">
        <f t="shared" si="78"/>
        <v>3631</v>
      </c>
    </row>
    <row r="203" spans="1:9" ht="25.5" x14ac:dyDescent="0.25">
      <c r="A203" s="56">
        <v>4</v>
      </c>
      <c r="B203" s="56"/>
      <c r="C203" s="56"/>
      <c r="D203" s="56"/>
      <c r="E203" s="56"/>
      <c r="F203" s="57" t="s">
        <v>11</v>
      </c>
      <c r="G203" s="22">
        <v>3631</v>
      </c>
      <c r="H203" s="85">
        <f t="shared" si="74"/>
        <v>0</v>
      </c>
      <c r="I203" s="22">
        <v>3631</v>
      </c>
    </row>
    <row r="204" spans="1:9" ht="38.25" x14ac:dyDescent="0.25">
      <c r="A204" s="54"/>
      <c r="B204" s="54">
        <v>42</v>
      </c>
      <c r="C204" s="54"/>
      <c r="D204" s="54"/>
      <c r="E204" s="54"/>
      <c r="F204" s="57" t="s">
        <v>30</v>
      </c>
      <c r="G204" s="22">
        <f>G205</f>
        <v>3631</v>
      </c>
      <c r="H204" s="85">
        <f t="shared" si="74"/>
        <v>0</v>
      </c>
      <c r="I204" s="22">
        <v>3631</v>
      </c>
    </row>
    <row r="205" spans="1:9" x14ac:dyDescent="0.25">
      <c r="A205" s="40"/>
      <c r="B205" s="40"/>
      <c r="C205" s="37">
        <v>422</v>
      </c>
      <c r="D205" s="37"/>
      <c r="E205" s="37"/>
      <c r="F205" s="37" t="s">
        <v>177</v>
      </c>
      <c r="G205" s="22">
        <v>3631</v>
      </c>
      <c r="H205" s="85">
        <f t="shared" si="74"/>
        <v>0</v>
      </c>
      <c r="I205" s="22">
        <v>3631</v>
      </c>
    </row>
    <row r="206" spans="1:9" ht="25.5" x14ac:dyDescent="0.25">
      <c r="A206" s="40"/>
      <c r="B206" s="40"/>
      <c r="C206" s="37"/>
      <c r="D206" s="37">
        <v>4227</v>
      </c>
      <c r="E206" s="37"/>
      <c r="F206" s="38" t="s">
        <v>188</v>
      </c>
      <c r="G206" s="22">
        <f>G207</f>
        <v>3631</v>
      </c>
      <c r="H206" s="85">
        <f t="shared" si="74"/>
        <v>0</v>
      </c>
      <c r="I206" s="22">
        <f>I207</f>
        <v>3631</v>
      </c>
    </row>
    <row r="207" spans="1:9" x14ac:dyDescent="0.25">
      <c r="A207" s="40"/>
      <c r="B207" s="40"/>
      <c r="C207" s="37"/>
      <c r="D207" s="37"/>
      <c r="E207" s="37">
        <v>42273</v>
      </c>
      <c r="F207" s="37" t="s">
        <v>189</v>
      </c>
      <c r="G207" s="24">
        <v>3631</v>
      </c>
      <c r="H207" s="62">
        <f t="shared" si="74"/>
        <v>0</v>
      </c>
      <c r="I207" s="24">
        <v>3631</v>
      </c>
    </row>
    <row r="208" spans="1:9" x14ac:dyDescent="0.25">
      <c r="A208" s="158" t="s">
        <v>215</v>
      </c>
      <c r="B208" s="159"/>
      <c r="C208" s="159"/>
      <c r="D208" s="159"/>
      <c r="E208" s="160"/>
      <c r="F208" s="3" t="s">
        <v>296</v>
      </c>
      <c r="G208" s="127">
        <f>SUM(G209)</f>
        <v>65000</v>
      </c>
      <c r="H208" s="85">
        <f t="shared" si="74"/>
        <v>0</v>
      </c>
      <c r="I208" s="127">
        <f>SUM(I209)</f>
        <v>65000</v>
      </c>
    </row>
    <row r="209" spans="1:9" ht="25.5" x14ac:dyDescent="0.25">
      <c r="A209" s="71"/>
      <c r="B209" s="72"/>
      <c r="C209" s="75" t="s">
        <v>263</v>
      </c>
      <c r="D209" s="72"/>
      <c r="E209" s="73"/>
      <c r="F209" s="74" t="s">
        <v>264</v>
      </c>
      <c r="G209" s="127">
        <f>SUM(G210)</f>
        <v>65000</v>
      </c>
      <c r="H209" s="85">
        <f t="shared" si="74"/>
        <v>0</v>
      </c>
      <c r="I209" s="127">
        <f>SUM(I210)</f>
        <v>65000</v>
      </c>
    </row>
    <row r="210" spans="1:9" x14ac:dyDescent="0.25">
      <c r="A210" s="161" t="s">
        <v>278</v>
      </c>
      <c r="B210" s="162"/>
      <c r="C210" s="162"/>
      <c r="D210" s="162"/>
      <c r="E210" s="163"/>
      <c r="F210" s="77" t="s">
        <v>230</v>
      </c>
      <c r="G210" s="55">
        <f>G211</f>
        <v>65000</v>
      </c>
      <c r="H210" s="85">
        <f t="shared" si="74"/>
        <v>0</v>
      </c>
      <c r="I210" s="55">
        <f t="shared" ref="I210" si="79">I211</f>
        <v>65000</v>
      </c>
    </row>
    <row r="211" spans="1:9" x14ac:dyDescent="0.25">
      <c r="A211" s="3">
        <v>3</v>
      </c>
      <c r="B211" s="3"/>
      <c r="C211" s="3"/>
      <c r="D211" s="3"/>
      <c r="E211" s="3"/>
      <c r="F211" s="3" t="s">
        <v>9</v>
      </c>
      <c r="G211" s="127">
        <v>65000</v>
      </c>
      <c r="H211" s="85">
        <f t="shared" si="74"/>
        <v>0</v>
      </c>
      <c r="I211" s="127">
        <v>65000</v>
      </c>
    </row>
    <row r="212" spans="1:9" x14ac:dyDescent="0.25">
      <c r="A212" s="3"/>
      <c r="B212" s="3">
        <v>31</v>
      </c>
      <c r="C212" s="7"/>
      <c r="D212" s="7"/>
      <c r="E212" s="7"/>
      <c r="F212" s="3" t="s">
        <v>10</v>
      </c>
      <c r="G212" s="21">
        <f t="shared" ref="G212:I212" si="80">SUM(G213)</f>
        <v>65000</v>
      </c>
      <c r="H212" s="85">
        <f t="shared" si="74"/>
        <v>0</v>
      </c>
      <c r="I212" s="21">
        <f t="shared" si="80"/>
        <v>65000</v>
      </c>
    </row>
    <row r="213" spans="1:9" x14ac:dyDescent="0.25">
      <c r="A213" s="4"/>
      <c r="B213" s="4"/>
      <c r="C213" s="4">
        <v>311</v>
      </c>
      <c r="D213" s="4"/>
      <c r="E213" s="4"/>
      <c r="F213" s="4" t="s">
        <v>71</v>
      </c>
      <c r="G213" s="23">
        <f t="shared" ref="G213:I214" si="81">SUM(G214)</f>
        <v>65000</v>
      </c>
      <c r="H213" s="62">
        <f t="shared" si="74"/>
        <v>0</v>
      </c>
      <c r="I213" s="23">
        <f t="shared" si="81"/>
        <v>65000</v>
      </c>
    </row>
    <row r="214" spans="1:9" x14ac:dyDescent="0.25">
      <c r="A214" s="4"/>
      <c r="B214" s="4"/>
      <c r="C214" s="4"/>
      <c r="D214" s="4">
        <v>3111</v>
      </c>
      <c r="E214" s="4"/>
      <c r="F214" s="4" t="s">
        <v>72</v>
      </c>
      <c r="G214" s="23">
        <f>SUM(G215)</f>
        <v>65000</v>
      </c>
      <c r="H214" s="62">
        <f t="shared" si="74"/>
        <v>0</v>
      </c>
      <c r="I214" s="23">
        <f t="shared" si="81"/>
        <v>65000</v>
      </c>
    </row>
    <row r="215" spans="1:9" x14ac:dyDescent="0.25">
      <c r="A215" s="4"/>
      <c r="B215" s="4"/>
      <c r="C215" s="4"/>
      <c r="D215" s="4"/>
      <c r="E215" s="4">
        <v>31111</v>
      </c>
      <c r="F215" s="4" t="s">
        <v>72</v>
      </c>
      <c r="G215" s="23">
        <v>65000</v>
      </c>
      <c r="H215" s="62">
        <v>0</v>
      </c>
      <c r="I215" s="43">
        <v>65000</v>
      </c>
    </row>
    <row r="216" spans="1:9" x14ac:dyDescent="0.25">
      <c r="A216" s="13"/>
      <c r="B216" s="13">
        <v>32</v>
      </c>
      <c r="C216" s="13"/>
      <c r="D216" s="13"/>
      <c r="E216" s="13"/>
      <c r="F216" s="6" t="s">
        <v>23</v>
      </c>
      <c r="G216" s="21">
        <f>SUM(G217)</f>
        <v>0</v>
      </c>
      <c r="H216" s="85">
        <f t="shared" si="74"/>
        <v>0</v>
      </c>
      <c r="I216" s="21">
        <f t="shared" ref="I216" si="82">SUM(I217)</f>
        <v>0</v>
      </c>
    </row>
    <row r="217" spans="1:9" x14ac:dyDescent="0.25">
      <c r="A217" s="4"/>
      <c r="B217" s="4"/>
      <c r="C217" s="4">
        <v>323</v>
      </c>
      <c r="D217" s="4"/>
      <c r="E217" s="4"/>
      <c r="F217" s="8" t="s">
        <v>119</v>
      </c>
      <c r="G217" s="23">
        <v>0</v>
      </c>
      <c r="H217" s="62">
        <f t="shared" si="74"/>
        <v>0</v>
      </c>
      <c r="I217" s="43">
        <v>0</v>
      </c>
    </row>
    <row r="218" spans="1:9" ht="25.5" x14ac:dyDescent="0.25">
      <c r="A218" s="4"/>
      <c r="B218" s="4"/>
      <c r="C218" s="4"/>
      <c r="D218" s="4">
        <v>3232</v>
      </c>
      <c r="E218" s="4"/>
      <c r="F218" s="31" t="s">
        <v>124</v>
      </c>
      <c r="G218" s="23">
        <v>0</v>
      </c>
      <c r="H218" s="62">
        <f t="shared" si="74"/>
        <v>0</v>
      </c>
      <c r="I218" s="43">
        <v>0</v>
      </c>
    </row>
    <row r="219" spans="1:9" ht="25.5" x14ac:dyDescent="0.25">
      <c r="A219" s="4"/>
      <c r="B219" s="4"/>
      <c r="C219" s="4"/>
      <c r="D219" s="4"/>
      <c r="E219" s="4">
        <v>32321</v>
      </c>
      <c r="F219" s="31" t="s">
        <v>125</v>
      </c>
      <c r="G219" s="23">
        <v>0</v>
      </c>
      <c r="H219" s="62">
        <v>0</v>
      </c>
      <c r="I219" s="43">
        <v>0</v>
      </c>
    </row>
    <row r="220" spans="1:9" ht="25.5" x14ac:dyDescent="0.25">
      <c r="A220" s="158" t="s">
        <v>279</v>
      </c>
      <c r="B220" s="159"/>
      <c r="C220" s="159"/>
      <c r="D220" s="159"/>
      <c r="E220" s="160"/>
      <c r="F220" s="3" t="s">
        <v>283</v>
      </c>
      <c r="G220" s="127">
        <f>SUM(G221)</f>
        <v>36000</v>
      </c>
      <c r="H220" s="85">
        <f t="shared" si="74"/>
        <v>0</v>
      </c>
      <c r="I220" s="127">
        <f>SUM(I221)</f>
        <v>36000</v>
      </c>
    </row>
    <row r="221" spans="1:9" ht="38.25" x14ac:dyDescent="0.25">
      <c r="A221" s="71"/>
      <c r="B221" s="72"/>
      <c r="C221" s="75" t="s">
        <v>280</v>
      </c>
      <c r="D221" s="72"/>
      <c r="E221" s="73"/>
      <c r="F221" s="74" t="s">
        <v>284</v>
      </c>
      <c r="G221" s="127">
        <f>SUM(G222)</f>
        <v>36000</v>
      </c>
      <c r="H221" s="85">
        <f t="shared" si="74"/>
        <v>0</v>
      </c>
      <c r="I221" s="127">
        <f>SUM(I222)</f>
        <v>36000</v>
      </c>
    </row>
    <row r="222" spans="1:9" x14ac:dyDescent="0.25">
      <c r="A222" s="161" t="s">
        <v>282</v>
      </c>
      <c r="B222" s="162"/>
      <c r="C222" s="162"/>
      <c r="D222" s="162"/>
      <c r="E222" s="163"/>
      <c r="F222" s="77" t="s">
        <v>281</v>
      </c>
      <c r="G222" s="55">
        <f>G223+G238+G231</f>
        <v>36000</v>
      </c>
      <c r="H222" s="85">
        <f t="shared" si="74"/>
        <v>0</v>
      </c>
      <c r="I222" s="55">
        <f t="shared" ref="I222" si="83">I223+I238+I231</f>
        <v>36000</v>
      </c>
    </row>
    <row r="223" spans="1:9" x14ac:dyDescent="0.25">
      <c r="A223" s="3">
        <v>3</v>
      </c>
      <c r="B223" s="3"/>
      <c r="C223" s="3"/>
      <c r="D223" s="3"/>
      <c r="E223" s="3"/>
      <c r="F223" s="3" t="s">
        <v>9</v>
      </c>
      <c r="G223" s="127">
        <f>G224</f>
        <v>11000</v>
      </c>
      <c r="H223" s="85">
        <f t="shared" si="74"/>
        <v>0</v>
      </c>
      <c r="I223" s="127">
        <f t="shared" ref="I223" si="84">I224</f>
        <v>11000</v>
      </c>
    </row>
    <row r="224" spans="1:9" x14ac:dyDescent="0.25">
      <c r="A224" s="13"/>
      <c r="B224" s="13">
        <v>32</v>
      </c>
      <c r="C224" s="13"/>
      <c r="D224" s="13"/>
      <c r="E224" s="13"/>
      <c r="F224" s="6" t="s">
        <v>23</v>
      </c>
      <c r="G224" s="21">
        <v>11000</v>
      </c>
      <c r="H224" s="85">
        <f t="shared" si="74"/>
        <v>0</v>
      </c>
      <c r="I224" s="21">
        <v>11000</v>
      </c>
    </row>
    <row r="225" spans="1:9" x14ac:dyDescent="0.25">
      <c r="A225" s="13"/>
      <c r="B225" s="13"/>
      <c r="C225" s="4">
        <v>322</v>
      </c>
      <c r="D225" s="4"/>
      <c r="E225" s="4"/>
      <c r="F225" s="8" t="s">
        <v>97</v>
      </c>
      <c r="G225" s="23">
        <v>4000</v>
      </c>
      <c r="H225" s="62">
        <f t="shared" si="74"/>
        <v>0</v>
      </c>
      <c r="I225" s="43">
        <v>4000</v>
      </c>
    </row>
    <row r="226" spans="1:9" ht="25.5" x14ac:dyDescent="0.25">
      <c r="A226" s="13"/>
      <c r="B226" s="13"/>
      <c r="C226" s="4"/>
      <c r="D226" s="4">
        <v>3221</v>
      </c>
      <c r="E226" s="4"/>
      <c r="F226" s="7" t="s">
        <v>98</v>
      </c>
      <c r="G226" s="23">
        <v>4000</v>
      </c>
      <c r="H226" s="62">
        <f t="shared" si="74"/>
        <v>0</v>
      </c>
      <c r="I226" s="43">
        <v>4000</v>
      </c>
    </row>
    <row r="227" spans="1:9" x14ac:dyDescent="0.25">
      <c r="A227" s="13"/>
      <c r="B227" s="13"/>
      <c r="C227" s="4"/>
      <c r="D227" s="4"/>
      <c r="E227" s="4">
        <v>32211</v>
      </c>
      <c r="F227" s="8" t="s">
        <v>99</v>
      </c>
      <c r="G227" s="23">
        <v>4000</v>
      </c>
      <c r="H227" s="62">
        <f t="shared" si="74"/>
        <v>0</v>
      </c>
      <c r="I227" s="43">
        <v>4000</v>
      </c>
    </row>
    <row r="228" spans="1:9" x14ac:dyDescent="0.25">
      <c r="A228" s="4"/>
      <c r="B228" s="4"/>
      <c r="C228" s="4">
        <v>323</v>
      </c>
      <c r="D228" s="4"/>
      <c r="E228" s="4"/>
      <c r="F228" s="8" t="s">
        <v>119</v>
      </c>
      <c r="G228" s="23">
        <v>7000</v>
      </c>
      <c r="H228" s="62">
        <f t="shared" si="74"/>
        <v>0</v>
      </c>
      <c r="I228" s="43">
        <v>7000</v>
      </c>
    </row>
    <row r="229" spans="1:9" x14ac:dyDescent="0.25">
      <c r="A229" s="4"/>
      <c r="B229" s="4"/>
      <c r="C229" s="4"/>
      <c r="D229" s="4">
        <v>3233</v>
      </c>
      <c r="E229" s="4"/>
      <c r="F229" s="8" t="s">
        <v>128</v>
      </c>
      <c r="G229" s="23">
        <v>7000</v>
      </c>
      <c r="H229" s="62">
        <f t="shared" si="74"/>
        <v>0</v>
      </c>
      <c r="I229" s="43">
        <v>7000</v>
      </c>
    </row>
    <row r="230" spans="1:9" x14ac:dyDescent="0.25">
      <c r="A230" s="4"/>
      <c r="B230" s="4"/>
      <c r="C230" s="4"/>
      <c r="D230" s="4"/>
      <c r="E230" s="4">
        <v>32339</v>
      </c>
      <c r="F230" s="8" t="s">
        <v>131</v>
      </c>
      <c r="G230" s="23">
        <v>7000</v>
      </c>
      <c r="H230" s="62">
        <f t="shared" si="74"/>
        <v>0</v>
      </c>
      <c r="I230" s="43">
        <v>7000</v>
      </c>
    </row>
    <row r="231" spans="1:9" x14ac:dyDescent="0.25">
      <c r="A231" s="3">
        <v>3</v>
      </c>
      <c r="B231" s="3"/>
      <c r="C231" s="3"/>
      <c r="D231" s="3"/>
      <c r="E231" s="3"/>
      <c r="F231" s="3" t="s">
        <v>9</v>
      </c>
      <c r="G231" s="127">
        <v>0</v>
      </c>
      <c r="H231" s="85">
        <f t="shared" si="74"/>
        <v>0</v>
      </c>
      <c r="I231" s="127">
        <v>0</v>
      </c>
    </row>
    <row r="232" spans="1:9" x14ac:dyDescent="0.25">
      <c r="A232" s="3"/>
      <c r="B232" s="3">
        <v>31</v>
      </c>
      <c r="C232" s="7"/>
      <c r="D232" s="7"/>
      <c r="E232" s="7"/>
      <c r="F232" s="3" t="s">
        <v>10</v>
      </c>
      <c r="G232" s="21">
        <f t="shared" ref="G232:I232" si="85">SUM(G233)</f>
        <v>0</v>
      </c>
      <c r="H232" s="85">
        <f t="shared" si="74"/>
        <v>0</v>
      </c>
      <c r="I232" s="21">
        <f t="shared" si="85"/>
        <v>0</v>
      </c>
    </row>
    <row r="233" spans="1:9" x14ac:dyDescent="0.25">
      <c r="A233" s="4"/>
      <c r="B233" s="4"/>
      <c r="C233" s="4">
        <v>311</v>
      </c>
      <c r="D233" s="4"/>
      <c r="E233" s="4"/>
      <c r="F233" s="4" t="s">
        <v>71</v>
      </c>
      <c r="G233" s="23">
        <f t="shared" ref="G233" si="86">SUM(G234)</f>
        <v>0</v>
      </c>
      <c r="H233" s="62">
        <f t="shared" si="74"/>
        <v>0</v>
      </c>
      <c r="I233" s="43">
        <v>0</v>
      </c>
    </row>
    <row r="234" spans="1:9" x14ac:dyDescent="0.25">
      <c r="A234" s="4"/>
      <c r="B234" s="4"/>
      <c r="C234" s="4"/>
      <c r="D234" s="4">
        <v>3111</v>
      </c>
      <c r="E234" s="4"/>
      <c r="F234" s="4" t="s">
        <v>72</v>
      </c>
      <c r="G234" s="23">
        <f>SUM(G235)</f>
        <v>0</v>
      </c>
      <c r="H234" s="62">
        <f t="shared" si="74"/>
        <v>0</v>
      </c>
      <c r="I234" s="43">
        <v>0</v>
      </c>
    </row>
    <row r="235" spans="1:9" x14ac:dyDescent="0.25">
      <c r="A235" s="4"/>
      <c r="B235" s="4"/>
      <c r="C235" s="4"/>
      <c r="D235" s="4"/>
      <c r="E235" s="4">
        <v>31111</v>
      </c>
      <c r="F235" s="4" t="s">
        <v>72</v>
      </c>
      <c r="G235" s="23">
        <v>0</v>
      </c>
      <c r="H235" s="62">
        <f t="shared" si="74"/>
        <v>0</v>
      </c>
      <c r="I235" s="43">
        <v>0</v>
      </c>
    </row>
    <row r="236" spans="1:9" ht="25.5" x14ac:dyDescent="0.25">
      <c r="A236" s="164" t="s">
        <v>285</v>
      </c>
      <c r="B236" s="165"/>
      <c r="C236" s="165"/>
      <c r="D236" s="165"/>
      <c r="E236" s="166"/>
      <c r="F236" s="63" t="s">
        <v>297</v>
      </c>
      <c r="G236" s="125">
        <f>G237</f>
        <v>25000</v>
      </c>
      <c r="H236" s="85">
        <f t="shared" si="74"/>
        <v>0</v>
      </c>
      <c r="I236" s="125">
        <f>I237</f>
        <v>25000</v>
      </c>
    </row>
    <row r="237" spans="1:9" x14ac:dyDescent="0.25">
      <c r="A237" s="161" t="s">
        <v>282</v>
      </c>
      <c r="B237" s="162"/>
      <c r="C237" s="162"/>
      <c r="D237" s="162"/>
      <c r="E237" s="163"/>
      <c r="F237" s="63" t="s">
        <v>281</v>
      </c>
      <c r="G237" s="125">
        <f t="shared" ref="G237:I237" si="87">G238</f>
        <v>25000</v>
      </c>
      <c r="H237" s="85">
        <f t="shared" si="74"/>
        <v>0</v>
      </c>
      <c r="I237" s="125">
        <f t="shared" si="87"/>
        <v>25000</v>
      </c>
    </row>
    <row r="238" spans="1:9" ht="25.5" x14ac:dyDescent="0.25">
      <c r="A238" s="56">
        <v>4</v>
      </c>
      <c r="B238" s="56"/>
      <c r="C238" s="56"/>
      <c r="D238" s="56"/>
      <c r="E238" s="56"/>
      <c r="F238" s="57" t="s">
        <v>11</v>
      </c>
      <c r="G238" s="22">
        <f>SUM(G239,G262)</f>
        <v>25000</v>
      </c>
      <c r="H238" s="85">
        <f t="shared" si="74"/>
        <v>0</v>
      </c>
      <c r="I238" s="22">
        <f>SUM(I239,I262)</f>
        <v>25000</v>
      </c>
    </row>
    <row r="239" spans="1:9" ht="38.25" x14ac:dyDescent="0.25">
      <c r="A239" s="54"/>
      <c r="B239" s="54">
        <v>45</v>
      </c>
      <c r="C239" s="54"/>
      <c r="D239" s="54"/>
      <c r="E239" s="54"/>
      <c r="F239" s="57" t="s">
        <v>30</v>
      </c>
      <c r="G239" s="22">
        <f>G240</f>
        <v>25000</v>
      </c>
      <c r="H239" s="85">
        <f t="shared" si="74"/>
        <v>0</v>
      </c>
      <c r="I239" s="22">
        <f t="shared" ref="I239" si="88">I240</f>
        <v>25000</v>
      </c>
    </row>
    <row r="240" spans="1:9" x14ac:dyDescent="0.25">
      <c r="A240" s="40"/>
      <c r="B240" s="40"/>
      <c r="C240" s="37">
        <v>451</v>
      </c>
      <c r="D240" s="37"/>
      <c r="E240" s="37"/>
      <c r="F240" s="65" t="s">
        <v>193</v>
      </c>
      <c r="G240" s="22">
        <f>SUM(G241,G249,G253,G255,G257)</f>
        <v>25000</v>
      </c>
      <c r="H240" s="85">
        <f t="shared" si="74"/>
        <v>0</v>
      </c>
      <c r="I240" s="22">
        <f>SUM(I241,I249,I253,I255,I257)</f>
        <v>25000</v>
      </c>
    </row>
    <row r="241" spans="1:9" ht="25.5" x14ac:dyDescent="0.25">
      <c r="A241" s="40"/>
      <c r="B241" s="40"/>
      <c r="C241" s="37"/>
      <c r="D241" s="37">
        <v>4511</v>
      </c>
      <c r="E241" s="37"/>
      <c r="F241" s="40" t="s">
        <v>193</v>
      </c>
      <c r="G241" s="22">
        <f>G242</f>
        <v>25000</v>
      </c>
      <c r="H241" s="85">
        <f t="shared" si="74"/>
        <v>0</v>
      </c>
      <c r="I241" s="22">
        <f t="shared" ref="I241" si="89">I242</f>
        <v>25000</v>
      </c>
    </row>
    <row r="242" spans="1:9" x14ac:dyDescent="0.25">
      <c r="A242" s="40"/>
      <c r="B242" s="40"/>
      <c r="C242" s="37"/>
      <c r="D242" s="37"/>
      <c r="E242" s="37">
        <v>45111</v>
      </c>
      <c r="F242" s="65" t="s">
        <v>193</v>
      </c>
      <c r="G242" s="24">
        <v>25000</v>
      </c>
      <c r="H242" s="62">
        <f t="shared" si="74"/>
        <v>0</v>
      </c>
      <c r="I242" s="24">
        <v>25000</v>
      </c>
    </row>
  </sheetData>
  <mergeCells count="22">
    <mergeCell ref="A202:E202"/>
    <mergeCell ref="A1:I1"/>
    <mergeCell ref="A3:I3"/>
    <mergeCell ref="A5:E5"/>
    <mergeCell ref="A6:E6"/>
    <mergeCell ref="A7:E7"/>
    <mergeCell ref="A220:E220"/>
    <mergeCell ref="A222:E222"/>
    <mergeCell ref="A236:E236"/>
    <mergeCell ref="A237:E237"/>
    <mergeCell ref="A8:E8"/>
    <mergeCell ref="A193:E193"/>
    <mergeCell ref="A169:E169"/>
    <mergeCell ref="A9:E9"/>
    <mergeCell ref="A18:E18"/>
    <mergeCell ref="A19:E19"/>
    <mergeCell ref="A48:E48"/>
    <mergeCell ref="A49:E49"/>
    <mergeCell ref="A50:E50"/>
    <mergeCell ref="A208:E208"/>
    <mergeCell ref="A210:E210"/>
    <mergeCell ref="A201:E20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 ( svi izvori 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dom vinkovci</cp:lastModifiedBy>
  <cp:lastPrinted>2026-05-21T11:19:50Z</cp:lastPrinted>
  <dcterms:created xsi:type="dcterms:W3CDTF">2022-08-12T12:51:27Z</dcterms:created>
  <dcterms:modified xsi:type="dcterms:W3CDTF">2026-09-04T10:49:52Z</dcterms:modified>
</cp:coreProperties>
</file>