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5440" windowHeight="15390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( svi izvori )" sheetId="13" r:id="rId7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3"/>
  <c r="L175" i="3"/>
  <c r="I267" i="13"/>
  <c r="I266" s="1"/>
  <c r="I265" s="1"/>
  <c r="I264" s="1"/>
  <c r="I263" s="1"/>
  <c r="I256" s="1"/>
  <c r="H267"/>
  <c r="G267"/>
  <c r="G266" s="1"/>
  <c r="G265" s="1"/>
  <c r="G264" s="1"/>
  <c r="G263" s="1"/>
  <c r="H266"/>
  <c r="H265" s="1"/>
  <c r="H264" s="1"/>
  <c r="H263" s="1"/>
  <c r="K264"/>
  <c r="J264"/>
  <c r="J263" s="1"/>
  <c r="K263"/>
  <c r="J242"/>
  <c r="K242"/>
  <c r="G250"/>
  <c r="G249" s="1"/>
  <c r="G248" s="1"/>
  <c r="G244" s="1"/>
  <c r="G243" s="1"/>
  <c r="I254"/>
  <c r="I253" s="1"/>
  <c r="I252" s="1"/>
  <c r="H254"/>
  <c r="G254"/>
  <c r="G253" s="1"/>
  <c r="G252" s="1"/>
  <c r="H253"/>
  <c r="H252" s="1"/>
  <c r="K25"/>
  <c r="H142" i="3"/>
  <c r="H141" s="1"/>
  <c r="I142"/>
  <c r="I141" s="1"/>
  <c r="J142"/>
  <c r="J141" s="1"/>
  <c r="J39"/>
  <c r="I87" i="13"/>
  <c r="I243"/>
  <c r="I261"/>
  <c r="I260" s="1"/>
  <c r="I259" s="1"/>
  <c r="I258" s="1"/>
  <c r="I257" s="1"/>
  <c r="H261"/>
  <c r="H260" s="1"/>
  <c r="H259" s="1"/>
  <c r="H258" s="1"/>
  <c r="H257" s="1"/>
  <c r="H256" s="1"/>
  <c r="G261"/>
  <c r="G260"/>
  <c r="G259" s="1"/>
  <c r="G258" s="1"/>
  <c r="G257" s="1"/>
  <c r="G256" s="1"/>
  <c r="K258"/>
  <c r="K257" s="1"/>
  <c r="K256" s="1"/>
  <c r="K243" s="1"/>
  <c r="J258"/>
  <c r="J257" s="1"/>
  <c r="J256" s="1"/>
  <c r="J243" s="1"/>
  <c r="H249"/>
  <c r="H248" s="1"/>
  <c r="H244" s="1"/>
  <c r="I223"/>
  <c r="I222" s="1"/>
  <c r="I221" s="1"/>
  <c r="I38"/>
  <c r="C25" i="8"/>
  <c r="D25"/>
  <c r="E25"/>
  <c r="F25"/>
  <c r="B25"/>
  <c r="D10"/>
  <c r="E10"/>
  <c r="F10"/>
  <c r="C10"/>
  <c r="J36" i="3"/>
  <c r="J188"/>
  <c r="J84"/>
  <c r="G87" i="13"/>
  <c r="I238"/>
  <c r="H238"/>
  <c r="G238"/>
  <c r="G237" s="1"/>
  <c r="K231"/>
  <c r="K230" s="1"/>
  <c r="K229" s="1"/>
  <c r="K220" s="1"/>
  <c r="K219" s="1"/>
  <c r="J231"/>
  <c r="J230" s="1"/>
  <c r="J229" s="1"/>
  <c r="J220" s="1"/>
  <c r="J219" s="1"/>
  <c r="H227"/>
  <c r="H226" s="1"/>
  <c r="H225" s="1"/>
  <c r="H223"/>
  <c r="G223"/>
  <c r="G222" s="1"/>
  <c r="G221" s="1"/>
  <c r="H222"/>
  <c r="H221" s="1"/>
  <c r="K221"/>
  <c r="J221"/>
  <c r="D6" i="8"/>
  <c r="E6"/>
  <c r="F6"/>
  <c r="D8"/>
  <c r="E8"/>
  <c r="E5" s="1"/>
  <c r="F8"/>
  <c r="F5" s="1"/>
  <c r="G236" i="13" l="1"/>
  <c r="G231" s="1"/>
  <c r="G230" s="1"/>
  <c r="G229" s="1"/>
  <c r="I242"/>
  <c r="H251"/>
  <c r="H242"/>
  <c r="I236"/>
  <c r="G242"/>
  <c r="H237"/>
  <c r="H236" s="1"/>
  <c r="H231" s="1"/>
  <c r="H230" s="1"/>
  <c r="H229" s="1"/>
  <c r="H220" s="1"/>
  <c r="H219" s="1"/>
  <c r="G220"/>
  <c r="G219" s="1"/>
  <c r="H87"/>
  <c r="H38"/>
  <c r="I199" i="3"/>
  <c r="I188"/>
  <c r="I84"/>
  <c r="I36"/>
  <c r="I206" i="13"/>
  <c r="I203" s="1"/>
  <c r="I202" s="1"/>
  <c r="I201" s="1"/>
  <c r="I200" s="1"/>
  <c r="I199" s="1"/>
  <c r="H206"/>
  <c r="H203" s="1"/>
  <c r="G206"/>
  <c r="G203" s="1"/>
  <c r="G202" s="1"/>
  <c r="G201" s="1"/>
  <c r="K202"/>
  <c r="J202"/>
  <c r="K201"/>
  <c r="K200" s="1"/>
  <c r="K199" s="1"/>
  <c r="J201"/>
  <c r="J200" s="1"/>
  <c r="J199" s="1"/>
  <c r="J212"/>
  <c r="J211" s="1"/>
  <c r="J210" s="1"/>
  <c r="K212"/>
  <c r="K211" s="1"/>
  <c r="K210" s="1"/>
  <c r="I213"/>
  <c r="I211" s="1"/>
  <c r="I210" s="1"/>
  <c r="G215"/>
  <c r="G214" s="1"/>
  <c r="H215"/>
  <c r="I215"/>
  <c r="F30" i="8"/>
  <c r="E30"/>
  <c r="D30"/>
  <c r="C30"/>
  <c r="B30"/>
  <c r="F15"/>
  <c r="E15"/>
  <c r="D15"/>
  <c r="C15"/>
  <c r="B15"/>
  <c r="H39" i="3"/>
  <c r="H36"/>
  <c r="I28"/>
  <c r="J28"/>
  <c r="I27"/>
  <c r="J27"/>
  <c r="H28"/>
  <c r="H27" s="1"/>
  <c r="G179" i="13"/>
  <c r="G178" s="1"/>
  <c r="H43" i="3"/>
  <c r="H49" i="13"/>
  <c r="I197"/>
  <c r="I196" s="1"/>
  <c r="H197"/>
  <c r="H196" s="1"/>
  <c r="G197"/>
  <c r="G196" s="1"/>
  <c r="H194"/>
  <c r="I192"/>
  <c r="H192"/>
  <c r="G192"/>
  <c r="G191" s="1"/>
  <c r="G189"/>
  <c r="I186"/>
  <c r="H186"/>
  <c r="H185" s="1"/>
  <c r="G186"/>
  <c r="K184"/>
  <c r="K176" s="1"/>
  <c r="K175" s="1"/>
  <c r="J184"/>
  <c r="J176" s="1"/>
  <c r="J175" s="1"/>
  <c r="I182"/>
  <c r="I181" s="1"/>
  <c r="H182"/>
  <c r="H181" s="1"/>
  <c r="G182"/>
  <c r="G181" s="1"/>
  <c r="I179"/>
  <c r="I178" s="1"/>
  <c r="H179"/>
  <c r="H178" s="1"/>
  <c r="I172"/>
  <c r="H172"/>
  <c r="G172"/>
  <c r="I170"/>
  <c r="H170"/>
  <c r="G170"/>
  <c r="I164"/>
  <c r="H164"/>
  <c r="G164"/>
  <c r="I162"/>
  <c r="H162"/>
  <c r="G162"/>
  <c r="I158"/>
  <c r="H158"/>
  <c r="G158"/>
  <c r="I156"/>
  <c r="H156"/>
  <c r="G156"/>
  <c r="I153"/>
  <c r="H153"/>
  <c r="G153"/>
  <c r="I151"/>
  <c r="H151"/>
  <c r="G151"/>
  <c r="I147"/>
  <c r="H147"/>
  <c r="G147"/>
  <c r="I145"/>
  <c r="H145"/>
  <c r="G145"/>
  <c r="I140"/>
  <c r="H140"/>
  <c r="G140"/>
  <c r="I137"/>
  <c r="H137"/>
  <c r="G137"/>
  <c r="I135"/>
  <c r="H135"/>
  <c r="G135"/>
  <c r="I132"/>
  <c r="H132"/>
  <c r="G132"/>
  <c r="I126"/>
  <c r="H126"/>
  <c r="G126"/>
  <c r="I122"/>
  <c r="H122"/>
  <c r="G122"/>
  <c r="I118"/>
  <c r="H118"/>
  <c r="G118"/>
  <c r="I114"/>
  <c r="H114"/>
  <c r="G114"/>
  <c r="I111"/>
  <c r="H111"/>
  <c r="G111"/>
  <c r="I109"/>
  <c r="H109"/>
  <c r="G109"/>
  <c r="I105"/>
  <c r="H105"/>
  <c r="G105"/>
  <c r="I100"/>
  <c r="H100"/>
  <c r="G100"/>
  <c r="I96"/>
  <c r="H96"/>
  <c r="G96"/>
  <c r="I91"/>
  <c r="H91"/>
  <c r="G91"/>
  <c r="I85"/>
  <c r="H85"/>
  <c r="G85"/>
  <c r="I81"/>
  <c r="H81"/>
  <c r="G81"/>
  <c r="I77"/>
  <c r="H77"/>
  <c r="G77"/>
  <c r="I74"/>
  <c r="H74"/>
  <c r="G74"/>
  <c r="I72"/>
  <c r="H72"/>
  <c r="G72"/>
  <c r="I65"/>
  <c r="I64" s="1"/>
  <c r="H65"/>
  <c r="H64" s="1"/>
  <c r="G65"/>
  <c r="G64" s="1"/>
  <c r="I62"/>
  <c r="H62"/>
  <c r="G62"/>
  <c r="I59"/>
  <c r="H59"/>
  <c r="G59"/>
  <c r="K56"/>
  <c r="K55" s="1"/>
  <c r="J56"/>
  <c r="J55" s="1"/>
  <c r="I46"/>
  <c r="H46"/>
  <c r="H45" s="1"/>
  <c r="G46"/>
  <c r="G43"/>
  <c r="G42" s="1"/>
  <c r="G38"/>
  <c r="I36"/>
  <c r="H36"/>
  <c r="G36"/>
  <c r="I34"/>
  <c r="H34"/>
  <c r="G34"/>
  <c r="G32"/>
  <c r="I30"/>
  <c r="H30"/>
  <c r="G30"/>
  <c r="I28"/>
  <c r="H28"/>
  <c r="G28"/>
  <c r="K24"/>
  <c r="J25"/>
  <c r="J24" s="1"/>
  <c r="I21"/>
  <c r="H21"/>
  <c r="G20"/>
  <c r="G19" s="1"/>
  <c r="G18" s="1"/>
  <c r="I19"/>
  <c r="H19"/>
  <c r="I16"/>
  <c r="H16"/>
  <c r="G16"/>
  <c r="I13"/>
  <c r="H13"/>
  <c r="G13"/>
  <c r="K10"/>
  <c r="K9" s="1"/>
  <c r="K8" s="1"/>
  <c r="J10"/>
  <c r="J9" s="1"/>
  <c r="K23" l="1"/>
  <c r="K6"/>
  <c r="J23"/>
  <c r="J6"/>
  <c r="G27"/>
  <c r="I27"/>
  <c r="I26" s="1"/>
  <c r="I231"/>
  <c r="I230" s="1"/>
  <c r="I229" s="1"/>
  <c r="H214"/>
  <c r="H213" s="1"/>
  <c r="H212" s="1"/>
  <c r="H211" s="1"/>
  <c r="H210" s="1"/>
  <c r="G213"/>
  <c r="H202"/>
  <c r="H201" s="1"/>
  <c r="H200" s="1"/>
  <c r="H199" s="1"/>
  <c r="I58"/>
  <c r="H169"/>
  <c r="H168" s="1"/>
  <c r="I161"/>
  <c r="I160" s="1"/>
  <c r="H161"/>
  <c r="H160" s="1"/>
  <c r="H177"/>
  <c r="G161"/>
  <c r="G160" s="1"/>
  <c r="G58"/>
  <c r="H80"/>
  <c r="G185"/>
  <c r="H12"/>
  <c r="H18"/>
  <c r="I18"/>
  <c r="H71"/>
  <c r="H191"/>
  <c r="I177"/>
  <c r="G144"/>
  <c r="I144"/>
  <c r="H90"/>
  <c r="I113"/>
  <c r="H113"/>
  <c r="K54"/>
  <c r="K53" s="1"/>
  <c r="H58"/>
  <c r="H27"/>
  <c r="H26" s="1"/>
  <c r="H25" s="1"/>
  <c r="H24" s="1"/>
  <c r="H23" s="1"/>
  <c r="G71"/>
  <c r="I71"/>
  <c r="G80"/>
  <c r="I80"/>
  <c r="G90"/>
  <c r="I90"/>
  <c r="H144"/>
  <c r="J54"/>
  <c r="J53" s="1"/>
  <c r="I184"/>
  <c r="K7"/>
  <c r="I12"/>
  <c r="G169"/>
  <c r="G168" s="1"/>
  <c r="I169"/>
  <c r="I168" s="1"/>
  <c r="G177"/>
  <c r="G113"/>
  <c r="G26"/>
  <c r="G12"/>
  <c r="G11" s="1"/>
  <c r="G10" s="1"/>
  <c r="G9" s="1"/>
  <c r="J8"/>
  <c r="J7" s="1"/>
  <c r="I220" l="1"/>
  <c r="I219" s="1"/>
  <c r="I176"/>
  <c r="I175" s="1"/>
  <c r="G79"/>
  <c r="I57"/>
  <c r="G212"/>
  <c r="G211" s="1"/>
  <c r="G210" s="1"/>
  <c r="G200" s="1"/>
  <c r="G199" s="1"/>
  <c r="H79"/>
  <c r="H11"/>
  <c r="H10" s="1"/>
  <c r="H9" s="1"/>
  <c r="G57"/>
  <c r="G56" s="1"/>
  <c r="G55" s="1"/>
  <c r="H57"/>
  <c r="G184"/>
  <c r="G176" s="1"/>
  <c r="G175" s="1"/>
  <c r="I11"/>
  <c r="I10" s="1"/>
  <c r="I9" s="1"/>
  <c r="I8" s="1"/>
  <c r="H184"/>
  <c r="H176" s="1"/>
  <c r="H175" s="1"/>
  <c r="G8"/>
  <c r="I79"/>
  <c r="I56" s="1"/>
  <c r="I55" s="1"/>
  <c r="H8" l="1"/>
  <c r="H7" s="1"/>
  <c r="H56"/>
  <c r="H55" s="1"/>
  <c r="H6" s="1"/>
  <c r="I54"/>
  <c r="I53" s="1"/>
  <c r="I49"/>
  <c r="I45" s="1"/>
  <c r="I25" s="1"/>
  <c r="I24" s="1"/>
  <c r="I23" s="1"/>
  <c r="G54"/>
  <c r="G53" s="1"/>
  <c r="G49"/>
  <c r="G45" s="1"/>
  <c r="G25" s="1"/>
  <c r="G24" s="1"/>
  <c r="G6" s="1"/>
  <c r="H54" l="1"/>
  <c r="H53" s="1"/>
  <c r="G23"/>
  <c r="G7"/>
  <c r="I7"/>
  <c r="F28" i="8"/>
  <c r="E28"/>
  <c r="D28"/>
  <c r="C28"/>
  <c r="B28"/>
  <c r="F13"/>
  <c r="E13"/>
  <c r="D13"/>
  <c r="D5" s="1"/>
  <c r="C13"/>
  <c r="B13"/>
  <c r="J200" i="3" l="1"/>
  <c r="J199" s="1"/>
  <c r="I200"/>
  <c r="H200"/>
  <c r="H199" s="1"/>
  <c r="H115"/>
  <c r="J71"/>
  <c r="J59"/>
  <c r="I17"/>
  <c r="I16" s="1"/>
  <c r="F11" i="5" l="1"/>
  <c r="F9"/>
  <c r="F6"/>
  <c r="E11"/>
  <c r="E9"/>
  <c r="E6"/>
  <c r="D11"/>
  <c r="D9"/>
  <c r="D6"/>
  <c r="C11"/>
  <c r="C9"/>
  <c r="C6"/>
  <c r="B6"/>
  <c r="B9"/>
  <c r="B11"/>
  <c r="F23" i="8"/>
  <c r="E23"/>
  <c r="D23"/>
  <c r="C23"/>
  <c r="B23"/>
  <c r="F21"/>
  <c r="E21"/>
  <c r="D21"/>
  <c r="C21"/>
  <c r="B21"/>
  <c r="B20" s="1"/>
  <c r="B10"/>
  <c r="C8"/>
  <c r="B8"/>
  <c r="C6"/>
  <c r="B6"/>
  <c r="F20" l="1"/>
  <c r="D20"/>
  <c r="B5"/>
  <c r="C5"/>
  <c r="C20"/>
  <c r="E20"/>
  <c r="C5" i="5"/>
  <c r="E5"/>
  <c r="D5"/>
  <c r="F5"/>
  <c r="B5"/>
  <c r="L53" i="3"/>
  <c r="L52" s="1"/>
  <c r="J197"/>
  <c r="J196" s="1"/>
  <c r="J195" s="1"/>
  <c r="I197"/>
  <c r="I196" s="1"/>
  <c r="I195" s="1"/>
  <c r="H197"/>
  <c r="H196" s="1"/>
  <c r="H195" s="1"/>
  <c r="J193"/>
  <c r="J192" s="1"/>
  <c r="I193"/>
  <c r="I192" s="1"/>
  <c r="H193"/>
  <c r="H192" s="1"/>
  <c r="H188"/>
  <c r="J186"/>
  <c r="I186"/>
  <c r="H186"/>
  <c r="J184"/>
  <c r="I184"/>
  <c r="H184"/>
  <c r="J182"/>
  <c r="I182"/>
  <c r="H182"/>
  <c r="J180"/>
  <c r="I180"/>
  <c r="H180"/>
  <c r="J178"/>
  <c r="I178"/>
  <c r="H178"/>
  <c r="J173"/>
  <c r="I173"/>
  <c r="H173"/>
  <c r="J171"/>
  <c r="I171"/>
  <c r="H171"/>
  <c r="J164"/>
  <c r="I164"/>
  <c r="H164"/>
  <c r="J162"/>
  <c r="I162"/>
  <c r="H162"/>
  <c r="J158"/>
  <c r="I158"/>
  <c r="H158"/>
  <c r="J156"/>
  <c r="I156"/>
  <c r="H156"/>
  <c r="J153"/>
  <c r="I153"/>
  <c r="H153"/>
  <c r="J151"/>
  <c r="I151"/>
  <c r="H151"/>
  <c r="J147"/>
  <c r="I147"/>
  <c r="H147"/>
  <c r="J145"/>
  <c r="I145"/>
  <c r="H145"/>
  <c r="J137"/>
  <c r="I137"/>
  <c r="H137"/>
  <c r="J134"/>
  <c r="I134"/>
  <c r="H134"/>
  <c r="J132"/>
  <c r="I132"/>
  <c r="H132"/>
  <c r="J129"/>
  <c r="I129"/>
  <c r="H129"/>
  <c r="J123"/>
  <c r="I123"/>
  <c r="H123"/>
  <c r="J119"/>
  <c r="I119"/>
  <c r="H119"/>
  <c r="J115"/>
  <c r="I115"/>
  <c r="J111"/>
  <c r="I111"/>
  <c r="H111"/>
  <c r="J108"/>
  <c r="I108"/>
  <c r="H108"/>
  <c r="J106"/>
  <c r="I106"/>
  <c r="H106"/>
  <c r="J102"/>
  <c r="I102"/>
  <c r="H102"/>
  <c r="J97"/>
  <c r="I97"/>
  <c r="H97"/>
  <c r="J93"/>
  <c r="I93"/>
  <c r="H93"/>
  <c r="J88"/>
  <c r="I88"/>
  <c r="H88"/>
  <c r="H84"/>
  <c r="J82"/>
  <c r="I82"/>
  <c r="H82"/>
  <c r="J78"/>
  <c r="I78"/>
  <c r="H78"/>
  <c r="J74"/>
  <c r="I74"/>
  <c r="H74"/>
  <c r="I71"/>
  <c r="H71"/>
  <c r="J69"/>
  <c r="I69"/>
  <c r="H69"/>
  <c r="J62"/>
  <c r="J61" s="1"/>
  <c r="I62"/>
  <c r="I61" s="1"/>
  <c r="H62"/>
  <c r="H61" s="1"/>
  <c r="I59"/>
  <c r="H59"/>
  <c r="J56"/>
  <c r="I56"/>
  <c r="H56"/>
  <c r="L42"/>
  <c r="L31"/>
  <c r="J43"/>
  <c r="J42" s="1"/>
  <c r="I43"/>
  <c r="I42" s="1"/>
  <c r="H42"/>
  <c r="K42"/>
  <c r="I39"/>
  <c r="J32"/>
  <c r="J31" s="1"/>
  <c r="I32"/>
  <c r="I31" s="1"/>
  <c r="H32"/>
  <c r="H31" s="1"/>
  <c r="J26"/>
  <c r="I26"/>
  <c r="H26"/>
  <c r="J20"/>
  <c r="J19" s="1"/>
  <c r="I20"/>
  <c r="I19" s="1"/>
  <c r="H20"/>
  <c r="H19" s="1"/>
  <c r="J13"/>
  <c r="J9" s="1"/>
  <c r="I13"/>
  <c r="H13"/>
  <c r="I9" l="1"/>
  <c r="J68"/>
  <c r="J170"/>
  <c r="J169" s="1"/>
  <c r="H9"/>
  <c r="I55"/>
  <c r="I161"/>
  <c r="I160" s="1"/>
  <c r="I170"/>
  <c r="I169" s="1"/>
  <c r="H55"/>
  <c r="H77"/>
  <c r="J177"/>
  <c r="J176" s="1"/>
  <c r="J175" s="1"/>
  <c r="H35"/>
  <c r="H34" s="1"/>
  <c r="J77"/>
  <c r="J35"/>
  <c r="J34" s="1"/>
  <c r="J161"/>
  <c r="J160" s="1"/>
  <c r="J144"/>
  <c r="I144"/>
  <c r="H144"/>
  <c r="H76" s="1"/>
  <c r="J87"/>
  <c r="I110"/>
  <c r="I77"/>
  <c r="H170"/>
  <c r="H169" s="1"/>
  <c r="I68"/>
  <c r="H110"/>
  <c r="J110"/>
  <c r="I177"/>
  <c r="I176" s="1"/>
  <c r="I175" s="1"/>
  <c r="I35"/>
  <c r="I34" s="1"/>
  <c r="J55"/>
  <c r="I87"/>
  <c r="H68"/>
  <c r="H87"/>
  <c r="H161"/>
  <c r="H160" s="1"/>
  <c r="H177"/>
  <c r="H176" s="1"/>
  <c r="H175" s="1"/>
  <c r="K31"/>
  <c r="I54" l="1"/>
  <c r="I8"/>
  <c r="I7" s="1"/>
  <c r="H8"/>
  <c r="H7" s="1"/>
  <c r="J8"/>
  <c r="J7" s="1"/>
  <c r="J54"/>
  <c r="J76"/>
  <c r="I76"/>
  <c r="L8"/>
  <c r="L7" s="1"/>
  <c r="H54"/>
  <c r="K8"/>
  <c r="K7" s="1"/>
  <c r="I53" l="1"/>
  <c r="I52" s="1"/>
  <c r="H53"/>
  <c r="H52" s="1"/>
  <c r="J53"/>
  <c r="J52" s="1"/>
  <c r="K53"/>
  <c r="K175"/>
  <c r="K52" l="1"/>
  <c r="F37" i="10" l="1"/>
  <c r="G37" s="1"/>
  <c r="H37" s="1"/>
  <c r="I37" s="1"/>
  <c r="J34" s="1"/>
  <c r="J37" s="1"/>
  <c r="J21"/>
  <c r="I21"/>
  <c r="H21"/>
  <c r="F21"/>
  <c r="J11"/>
  <c r="I11"/>
  <c r="H11"/>
  <c r="G11"/>
  <c r="F11"/>
  <c r="J8"/>
  <c r="I8"/>
  <c r="H8"/>
  <c r="G8"/>
  <c r="F8"/>
  <c r="I14" l="1"/>
  <c r="I22" s="1"/>
  <c r="I28" s="1"/>
  <c r="I29" s="1"/>
  <c r="H14"/>
  <c r="H22" s="1"/>
  <c r="H28" s="1"/>
  <c r="G14"/>
  <c r="G22" s="1"/>
  <c r="G28" s="1"/>
  <c r="F14"/>
  <c r="F22" s="1"/>
  <c r="F29" s="1"/>
  <c r="J14"/>
  <c r="J22" s="1"/>
  <c r="J28" s="1"/>
  <c r="J29" s="1"/>
  <c r="G29" l="1"/>
</calcChain>
</file>

<file path=xl/sharedStrings.xml><?xml version="1.0" encoding="utf-8"?>
<sst xmlns="http://schemas.openxmlformats.org/spreadsheetml/2006/main" count="702" uniqueCount="307">
  <si>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</si>
  <si>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</si>
  <si>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</si>
  <si>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</si>
  <si>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</si>
  <si>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</si>
  <si>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</si>
  <si>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</si>
  <si>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</si>
  <si>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</si>
  <si>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</si>
  <si>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</si>
  <si>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</si>
  <si>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</si>
  <si>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</si>
  <si>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</si>
  <si>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</si>
  <si>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</si>
  <si>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</si>
  <si>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</si>
  <si>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</si>
  <si>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</si>
  <si>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</si>
  <si>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</si>
  <si>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</si>
  <si>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</si>
  <si>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</si>
  <si>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</si>
  <si>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</si>
  <si>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</si>
  <si>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</si>
  <si>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</si>
  <si>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</si>
  <si>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</si>
  <si>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</si>
  <si>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</si>
  <si>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</si>
  <si>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</si>
  <si>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</si>
  <si>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RASHODI POSLOVANJA PREMA EKONOMSKOJ KLASIFIKACIJI</t>
  </si>
  <si>
    <t>Brojčana oznaka i naziv</t>
  </si>
  <si>
    <t>5 Pomoći</t>
  </si>
  <si>
    <t>4 Prihodi za posebne namjene</t>
  </si>
  <si>
    <t>1 Opći prihodi i primici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</si>
  <si>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</si>
  <si>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</si>
  <si>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</si>
  <si>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</si>
  <si>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</si>
  <si>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</si>
  <si>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</si>
  <si>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</si>
  <si>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</si>
  <si>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</si>
  <si>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</si>
  <si>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Pod skupina</t>
  </si>
  <si>
    <t>Odjeljak</t>
  </si>
  <si>
    <t xml:space="preserve">Pomoći proračunskim korisnicima iz proračuna koji im nije nadležan </t>
  </si>
  <si>
    <t>Tekuće pomoći proračunskim korisnicima iz proračuna koji im nije nadležan</t>
  </si>
  <si>
    <t>Tekuće pomoći iz državnog proračuna proračunskim korisnicima proračuna JLP(R)S</t>
  </si>
  <si>
    <t>Prihodi od upravnih i administrativnih pristojbi, pristojbi po posebnim propisima i naknada</t>
  </si>
  <si>
    <t>Prihodi po posebnim propisima</t>
  </si>
  <si>
    <t xml:space="preserve">Ostali nespomenuti prihodi </t>
  </si>
  <si>
    <t>Sufinanciranje cijene usluge, participacije i slično</t>
  </si>
  <si>
    <t>Prihodi od prodaje proizvoda i robe te pruženih usluga i prihodi od donacija</t>
  </si>
  <si>
    <t>Prihodi od prodaje proizvoda i robe te pruženih usluga</t>
  </si>
  <si>
    <t>Prihodi od prodaje proizvoda i robe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</si>
  <si>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</si>
  <si>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</si>
  <si>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</si>
  <si>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Osn. račun</t>
  </si>
  <si>
    <t>Plaće (Bruto)</t>
  </si>
  <si>
    <t>Plaće za redovan rad</t>
  </si>
  <si>
    <t>Plaće za zaposlene</t>
  </si>
  <si>
    <t>Plaće po sudskim presudama</t>
  </si>
  <si>
    <t>Plaće za posebne uvjete rada</t>
  </si>
  <si>
    <t>Ostali rashodi za zaposlene</t>
  </si>
  <si>
    <t>Nagrade</t>
  </si>
  <si>
    <t>Darovi</t>
  </si>
  <si>
    <t>Otpremnine</t>
  </si>
  <si>
    <t>Naknade za bolest, invalidnost i smrtni slučaj</t>
  </si>
  <si>
    <t>Regres za godišnji odmor</t>
  </si>
  <si>
    <t/>
  </si>
  <si>
    <t>Doprinosi na plaće</t>
  </si>
  <si>
    <t xml:space="preserve">Doprinos za mirovinsko osiguranje </t>
  </si>
  <si>
    <t xml:space="preserve">Doprinos za obvezno zdravstveno osiguranje </t>
  </si>
  <si>
    <t>Doprinos za obvezno zdravstveno osiguranje zaštite zdravlja na radu</t>
  </si>
  <si>
    <t>Doprinos za obvezno osiguranje u slučaju nezaposlenosti</t>
  </si>
  <si>
    <t>Naknade troškova zaposlenima</t>
  </si>
  <si>
    <t>Službena putovanja</t>
  </si>
  <si>
    <t>Dnevnice za službeni put u zemlji</t>
  </si>
  <si>
    <t>Naknade za smještaj na službenom putu u zemlji</t>
  </si>
  <si>
    <t>Naknade za prijevoz na službenom putu u zemlji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</si>
  <si>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</si>
  <si>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</si>
  <si>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</si>
  <si>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</si>
  <si>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Rashodi za materijal i energiju</t>
  </si>
  <si>
    <t>Uredski materijal i ostali materijalni rashodi</t>
  </si>
  <si>
    <t>Uredski materijal</t>
  </si>
  <si>
    <t>Literatura (publikacije, časopisi, glasila, knjige i ostalo)</t>
  </si>
  <si>
    <t>Materijal i sredstva za čišćenje i održavanje</t>
  </si>
  <si>
    <t>Materijal za higijenske potrebe i njegu</t>
  </si>
  <si>
    <t>Materijal i sirovine</t>
  </si>
  <si>
    <t>Namirnice</t>
  </si>
  <si>
    <t xml:space="preserve">Lijekovi </t>
  </si>
  <si>
    <t>Ostali materijal i sirovine</t>
  </si>
  <si>
    <t>Energija</t>
  </si>
  <si>
    <t>Električna energija</t>
  </si>
  <si>
    <t>Topla voda</t>
  </si>
  <si>
    <t>Plin</t>
  </si>
  <si>
    <t>Motorni benzin i dizel gorivo</t>
  </si>
  <si>
    <t>Materijal i dijelovi za tekuće i investicijsko održavanje</t>
  </si>
  <si>
    <t>Materijal i dijelovi za tekuće i investicijsko održavanje građevinskih objekata</t>
  </si>
  <si>
    <t>Materijal i dijelovi za tekuće i investicijsko održavanje postrojenje i opreme</t>
  </si>
  <si>
    <t>Materijal i dijelovi za tekuće i investicijsko održavanje transportnih sredstava</t>
  </si>
  <si>
    <t>Sitni inventar i auto gume</t>
  </si>
  <si>
    <t>Sitni inventar</t>
  </si>
  <si>
    <t>Službena, radna i zaštitna odjeća i obuća</t>
  </si>
  <si>
    <t>Rashodi za usluge</t>
  </si>
  <si>
    <t>Usluge telefona, pošte i prijevoza</t>
  </si>
  <si>
    <t>Usluge telefona, telefaksa</t>
  </si>
  <si>
    <t>Usluge interneta</t>
  </si>
  <si>
    <t>Poštarina</t>
  </si>
  <si>
    <t>Usluge tekućeg i investicijskog održavanje</t>
  </si>
  <si>
    <t>Usluge tekućeg i investicijskog održavanje građevinskih objekata</t>
  </si>
  <si>
    <t>Usluge tekućeg i investicijskog održavanje postrojenja i opreme</t>
  </si>
  <si>
    <t>Usluge tekućeg i investicijskog održavanje prijevoznih sredstava</t>
  </si>
  <si>
    <t>Usluge promidžbe i informiranja</t>
  </si>
  <si>
    <t>Elektronski mediji</t>
  </si>
  <si>
    <t>Tisak</t>
  </si>
  <si>
    <t>Ostale usluge promidžbe i informiranja</t>
  </si>
  <si>
    <t>Komunalne usluge</t>
  </si>
  <si>
    <t>Opskrba vodom</t>
  </si>
  <si>
    <t>Iznošenje i odvoz smeća</t>
  </si>
  <si>
    <t>Deratizacija i dezinsekcija</t>
  </si>
  <si>
    <t>Dimnjačarske i ekološke usluge</t>
  </si>
  <si>
    <t>Ostale komunalne usluge</t>
  </si>
  <si>
    <t>Zdravstvene i veterinarske usluge</t>
  </si>
  <si>
    <t>Obvezni i preventivni zdravstveni pregledi zaposlenika</t>
  </si>
  <si>
    <t>Laboratorijske usluge</t>
  </si>
  <si>
    <t>Intelektualne i osobne usluge</t>
  </si>
  <si>
    <t>Ostale intelektualne usluge</t>
  </si>
  <si>
    <t>Računalne usluge</t>
  </si>
  <si>
    <t>Usluge ažuriranja računalnih baza</t>
  </si>
  <si>
    <t>Ostale računalne usluge</t>
  </si>
  <si>
    <t>Ostale usluge</t>
  </si>
  <si>
    <t>Film i izrada fotografija</t>
  </si>
  <si>
    <t>Usluge pri registraciji prijevoznih sredstava</t>
  </si>
  <si>
    <t>Ostale nespomenute usluge</t>
  </si>
  <si>
    <t>Ostali nespomenuti rashodi poslovanja</t>
  </si>
  <si>
    <t>Naknade za rad predstavničkih i izvršnih tijela, povjerenstava i slično</t>
  </si>
  <si>
    <t>Naknade za rad članovima predstavničkih i izvršnih tijela i upravnih vijeća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</si>
  <si>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</si>
  <si>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</si>
  <si>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</si>
  <si>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</si>
  <si>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</si>
  <si>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Pristojbe i naknade</t>
  </si>
  <si>
    <t>Sudske pristojbe</t>
  </si>
  <si>
    <t>Novčana naknada poslodavca zbog nezapošljavanja osoba s invaliditetom</t>
  </si>
  <si>
    <t>Troškovi sudskih postupaka</t>
  </si>
  <si>
    <t>Financijski rashodi</t>
  </si>
  <si>
    <t>Ostali financijski rashodi</t>
  </si>
  <si>
    <t>Bankarske usluge i usluge platnog prometa</t>
  </si>
  <si>
    <t>Usluge platnog prometa</t>
  </si>
  <si>
    <t>Zatezne kamate</t>
  </si>
  <si>
    <t>Zatezne kamate za poreze</t>
  </si>
  <si>
    <t>Zatezne kamate na doprinose</t>
  </si>
  <si>
    <t>Zatezne kamate iz poslovnih odnosa</t>
  </si>
  <si>
    <t>Ostale 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</si>
  <si>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</si>
  <si>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</si>
  <si>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</si>
  <si>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Pomoć obiteljima i kućanstvima</t>
  </si>
  <si>
    <t>Naknade građanima i kućanstvima u naravi</t>
  </si>
  <si>
    <t>Ostale naknade iz proračuna u naravi</t>
  </si>
  <si>
    <t>Postrojenja i oprema</t>
  </si>
  <si>
    <t>Uredska oprema i namještaj</t>
  </si>
  <si>
    <t>Uredski namještaj</t>
  </si>
  <si>
    <t>Komunikacijska oprema</t>
  </si>
  <si>
    <t>Ostala komunikacijska oprema</t>
  </si>
  <si>
    <t>Oprema za održavanje i zaštitu</t>
  </si>
  <si>
    <t>Oprema za grijanje, ventilaciju i hlađenje</t>
  </si>
  <si>
    <t>Medicinska i laboratorijska oprema</t>
  </si>
  <si>
    <t>Medicinska oprema</t>
  </si>
  <si>
    <t>Instrumenti, uređaji i strojevi</t>
  </si>
  <si>
    <t>Ostali instrumenti, uređaji i strojevi</t>
  </si>
  <si>
    <t>Uređaji, strojevi i oprema za ostale namjene</t>
  </si>
  <si>
    <t>Oprema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</si>
  <si>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</si>
  <si>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</si>
  <si>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</si>
  <si>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</si>
  <si>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10 Socijalna zaštita</t>
  </si>
  <si>
    <t>102 Socijalna starost</t>
  </si>
  <si>
    <t>Prihodi za posebne namjene</t>
  </si>
  <si>
    <t>Otpremnina</t>
  </si>
  <si>
    <t>Naknade za bolest,  invalidnost i smrttni slučaj</t>
  </si>
  <si>
    <t xml:space="preserve">Doprinos za zdravstveno osiguranje </t>
  </si>
  <si>
    <t>Dnevnice</t>
  </si>
  <si>
    <t>Literatura (publikcaije, časpoisi, glasila)</t>
  </si>
  <si>
    <t>Lijekovi za korisnike</t>
  </si>
  <si>
    <t>Motorni benzin i dizel goriva</t>
  </si>
  <si>
    <t>Materijal i dijelovi za tekuće i investicijsko održavanje prijevoznih sredstava</t>
  </si>
  <si>
    <t>Obvezni i preventivni zadravstveni pregledi radnika</t>
  </si>
  <si>
    <t>Ostale intelektualne  usluge</t>
  </si>
  <si>
    <t>Naknade za rad predstavničkih i izvršnih tijela</t>
  </si>
  <si>
    <t>Naknade za rad članovima predstavničkih i izvršnih tijela</t>
  </si>
  <si>
    <t>Zatezne kamate za doprinose</t>
  </si>
  <si>
    <t>Usluge tekućeg i investicijskog održavanja prijevoznih sredstava</t>
  </si>
  <si>
    <t>Pomoći od izvanproračunskih korisnika</t>
  </si>
  <si>
    <t>Tekuće pomoći od izvanproračunskih korisnika</t>
  </si>
  <si>
    <t>Tekuće pomoći od HZMO, HZZ I HZZO</t>
  </si>
  <si>
    <t>K 1001 01</t>
  </si>
  <si>
    <t>P 1002</t>
  </si>
  <si>
    <t>Naknada za prijevoz na službenom putu u zemlji</t>
  </si>
  <si>
    <t>A 1002 01</t>
  </si>
  <si>
    <t>Aktivnost:Redovni rashodi i pomoći</t>
  </si>
  <si>
    <t>DOM ZA STARIJE I NEMOĆNE OSOBE VINKOVCI</t>
  </si>
  <si>
    <t>Projekcija proračuna
za 2027.</t>
  </si>
  <si>
    <t>Projekcija za 2027.</t>
  </si>
  <si>
    <t>Donacije od pravnih i fizičkih osoba izvan općeg proručuna</t>
  </si>
  <si>
    <t>Tekuće donacije od trgovačkih društava</t>
  </si>
  <si>
    <t>Pomoći proračunu iz drugih proračuna</t>
  </si>
  <si>
    <t>Tekuće pomoći proraćunu iz drugih proračuna</t>
  </si>
  <si>
    <t>Tekuće pomoći iz gradskih proračuna</t>
  </si>
  <si>
    <t>Dodatna ulaganja na opremi</t>
  </si>
  <si>
    <t>6 Donacije</t>
  </si>
  <si>
    <t>UKUPNO (izvor 11+43+52)</t>
  </si>
  <si>
    <t>P1001</t>
  </si>
  <si>
    <t>Program: Decentralizirana sredstva</t>
  </si>
  <si>
    <t>A 1001 01</t>
  </si>
  <si>
    <t>Aktivnost: Redovni rashodi poslovanja i pomoći</t>
  </si>
  <si>
    <t>Opći prihodi i primici</t>
  </si>
  <si>
    <t>Aktivnost:Nefinancijska imovina i hitne intervencije</t>
  </si>
  <si>
    <t>Oprema za grijanje,ventilaciju i hlađenje</t>
  </si>
  <si>
    <t>Instrumenit, uređaji i strojevi</t>
  </si>
  <si>
    <t>Ostali instrumenit, uređaji i strojevi</t>
  </si>
  <si>
    <t>Ulaganje u računalne programe</t>
  </si>
  <si>
    <t>Donacije</t>
  </si>
  <si>
    <t>Sitan inventar i auto gume</t>
  </si>
  <si>
    <t>Kapitalne donacije od trgovačkih društava</t>
  </si>
  <si>
    <t>Kamate na depozite po viđenju</t>
  </si>
  <si>
    <t>kamate na oročena sredstva i depozite po viđenju</t>
  </si>
  <si>
    <t>Prihodi od financijske imovine</t>
  </si>
  <si>
    <t>Prihodi od imovine</t>
  </si>
  <si>
    <t>Ostale pomoći</t>
  </si>
  <si>
    <t>Izvor</t>
  </si>
  <si>
    <t>612  Donacije</t>
  </si>
  <si>
    <t xml:space="preserve"> 432 Ostali prihodi za posebne namjene</t>
  </si>
  <si>
    <t xml:space="preserve"> 432  Ostali prihodi za posebne namjene</t>
  </si>
  <si>
    <t>612 Tekuće donacije</t>
  </si>
  <si>
    <t>Izvor financiranja 432</t>
  </si>
  <si>
    <t>Izvor financiranja 612</t>
  </si>
  <si>
    <t>Izvršenje 2024.*</t>
  </si>
  <si>
    <t>Plan 2025.</t>
  </si>
  <si>
    <t>Proračun za 2026.</t>
  </si>
  <si>
    <t>Projekcija proračuna
za 2028.</t>
  </si>
  <si>
    <t>Projekcija za 2028.</t>
  </si>
  <si>
    <t>Plan za 2026.</t>
  </si>
  <si>
    <t>Prihodi od refundacija šteta</t>
  </si>
  <si>
    <t>Primljeni zajmovi od drugih razina vlasti</t>
  </si>
  <si>
    <t>Primljeni zajmovi od županijskih proračuna</t>
  </si>
  <si>
    <t>Primljeni zajmovi od županijskih proračuna - kratkkoročni</t>
  </si>
  <si>
    <t>Otplata glavnice primljenih zajmova od drugih razina vlasti</t>
  </si>
  <si>
    <t>Otplata glavnice primljenih zajmova od županijskih proračuna</t>
  </si>
  <si>
    <t>Otplata glavnice primljenih zajmova od županijskih proračuna-kratkoročni</t>
  </si>
  <si>
    <t>Podskupina</t>
  </si>
  <si>
    <t xml:space="preserve">Odjeljak </t>
  </si>
  <si>
    <t>Osn.račun</t>
  </si>
  <si>
    <t>Naknada troškova osobama izvan radnog odnosa</t>
  </si>
  <si>
    <t>Naknada ostalih troškova</t>
  </si>
  <si>
    <t>Program: Sredstva od općih prihoda i primitaka</t>
  </si>
  <si>
    <t>Aktivnost 1002 01</t>
  </si>
  <si>
    <t>Aktivnost: Redovni rashodi i pomoć</t>
  </si>
  <si>
    <t>Tečajevi i stručni ispiti</t>
  </si>
  <si>
    <t>Uređaji</t>
  </si>
  <si>
    <t>Strojevi</t>
  </si>
  <si>
    <t>Proračun za 2025.</t>
  </si>
  <si>
    <t>A1. PRIHODI I RASHODI  POSLOVANJA PREMA EKONOMSKOJ KLASIFIKACIJI</t>
  </si>
  <si>
    <t>A2. PRIHODI I RASHODI POSLOVANJA PREMA IZVORIMA FINANCIRANJA</t>
  </si>
  <si>
    <t>A3. RASHODI PREMA FUNKCIJSKOJ KLASIFIKACIJI</t>
  </si>
  <si>
    <t>B1. RAČUN FINANCIRANJA PREMA EKONOMSKOJ KLASIFIKACIJI</t>
  </si>
  <si>
    <t xml:space="preserve">B. RAČUN FINANCIRANJA </t>
  </si>
  <si>
    <t>B2. RAČUN FINANCIRANJA PREMA IZVORIMA FINANCIRANJA</t>
  </si>
  <si>
    <t>Aktivnost K 1001 01</t>
  </si>
  <si>
    <t>Program: Sredstva od opskrbnina+pomoći+donacije</t>
  </si>
  <si>
    <t>Pomoći od međunarodnih organizacija te institucija i tijela EU</t>
  </si>
  <si>
    <t>Tekuće pomoći od institucija i tijela EU</t>
  </si>
  <si>
    <t>113 Opći prihodi i primici</t>
  </si>
  <si>
    <t>Izvor financiranja 113</t>
  </si>
  <si>
    <t>P 1003</t>
  </si>
  <si>
    <t>Aktivnost 1002 02</t>
  </si>
  <si>
    <t>Europski socijalni fond plus</t>
  </si>
  <si>
    <t>Izvor financiranja 561</t>
  </si>
  <si>
    <t>Program:Širenje mreže socijalnih usluga u zajednici</t>
  </si>
  <si>
    <t>Aktivnost: Osiguravanje pružanja socijalnih usluga u zajednici</t>
  </si>
  <si>
    <t>Aktivnost K 1002 02</t>
  </si>
  <si>
    <t>Aktivnost:Nefinancijska imovina</t>
  </si>
  <si>
    <t>561-Europski socijalni fond plus</t>
  </si>
  <si>
    <t>52 Ostale pomoći</t>
  </si>
  <si>
    <t xml:space="preserve"> 52 Ostale pomoći</t>
  </si>
  <si>
    <t>Izvor financiranja 52</t>
  </si>
  <si>
    <t>Izvor financiranja 111</t>
  </si>
  <si>
    <t>111 Prihodi za posebne namjene-dec</t>
  </si>
  <si>
    <t>FINANCIJSKI PLAN DOMA ZA STARIJE I NEMOĆNE OSOBE VINKOVCI 
ZA 2026. I PROJEKCIJA ZA 2027. I 2028. GODINU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</si>
</sst>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49" fontId="7" fillId="5" borderId="3" xfId="0" applyNumberFormat="1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/>
    </xf>
    <xf numFmtId="49" fontId="9" fillId="5" borderId="3" xfId="0" applyNumberFormat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/>
    </xf>
    <xf numFmtId="49" fontId="9" fillId="6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right"/>
    </xf>
    <xf numFmtId="49" fontId="7" fillId="6" borderId="3" xfId="0" applyNumberFormat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0" fontId="19" fillId="0" borderId="3" xfId="0" applyFont="1" applyBorder="1"/>
    <xf numFmtId="4" fontId="6" fillId="2" borderId="3" xfId="0" applyNumberFormat="1" applyFont="1" applyFill="1" applyBorder="1" applyAlignment="1">
      <alignment horizontal="right" vertical="center" wrapText="1"/>
    </xf>
    <xf numFmtId="4" fontId="19" fillId="0" borderId="3" xfId="0" applyNumberFormat="1" applyFont="1" applyBorder="1"/>
    <xf numFmtId="4" fontId="20" fillId="0" borderId="3" xfId="0" applyNumberFormat="1" applyFont="1" applyBorder="1"/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left" vertical="center"/>
    </xf>
    <xf numFmtId="3" fontId="7" fillId="3" borderId="2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6" fillId="0" borderId="1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left"/>
    </xf>
    <xf numFmtId="3" fontId="2" fillId="0" borderId="0" xfId="0" quotePrefix="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15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wrapText="1"/>
    </xf>
    <xf numFmtId="3" fontId="17" fillId="0" borderId="0" xfId="0" quotePrefix="1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3" fontId="7" fillId="0" borderId="0" xfId="0" applyNumberFormat="1" applyFont="1"/>
    <xf numFmtId="3" fontId="9" fillId="0" borderId="1" xfId="0" quotePrefix="1" applyNumberFormat="1" applyFont="1" applyBorder="1" applyAlignment="1">
      <alignment horizontal="left" wrapText="1"/>
    </xf>
    <xf numFmtId="3" fontId="9" fillId="0" borderId="2" xfId="0" quotePrefix="1" applyNumberFormat="1" applyFont="1" applyBorder="1" applyAlignment="1">
      <alignment horizontal="left" wrapText="1"/>
    </xf>
    <xf numFmtId="3" fontId="9" fillId="0" borderId="2" xfId="0" quotePrefix="1" applyNumberFormat="1" applyFont="1" applyBorder="1" applyAlignment="1">
      <alignment horizontal="center" wrapText="1"/>
    </xf>
    <xf numFmtId="3" fontId="9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left" vertical="center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 wrapText="1"/>
    </xf>
    <xf numFmtId="4" fontId="19" fillId="2" borderId="4" xfId="0" applyNumberFormat="1" applyFont="1" applyFill="1" applyBorder="1" applyAlignment="1">
      <alignment horizontal="right" vertical="center" wrapText="1"/>
    </xf>
    <xf numFmtId="0" fontId="23" fillId="2" borderId="4" xfId="0" applyFont="1" applyFill="1" applyBorder="1" applyAlignment="1">
      <alignment horizontal="left" vertical="center" wrapText="1"/>
    </xf>
    <xf numFmtId="4" fontId="19" fillId="2" borderId="4" xfId="0" applyNumberFormat="1" applyFont="1" applyFill="1" applyBorder="1" applyAlignment="1">
      <alignment horizontal="right" vertical="center"/>
    </xf>
    <xf numFmtId="4" fontId="20" fillId="2" borderId="4" xfId="0" applyNumberFormat="1" applyFont="1" applyFill="1" applyBorder="1" applyAlignment="1">
      <alignment horizontal="right" vertical="center"/>
    </xf>
    <xf numFmtId="0" fontId="19" fillId="2" borderId="3" xfId="0" quotePrefix="1" applyFont="1" applyFill="1" applyBorder="1" applyAlignment="1">
      <alignment horizontal="left" vertical="center"/>
    </xf>
    <xf numFmtId="4" fontId="20" fillId="0" borderId="7" xfId="0" applyNumberFormat="1" applyFont="1" applyBorder="1" applyAlignment="1">
      <alignment horizontal="right"/>
    </xf>
    <xf numFmtId="0" fontId="20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Border="1"/>
    <xf numFmtId="4" fontId="19" fillId="0" borderId="1" xfId="0" applyNumberFormat="1" applyFont="1" applyBorder="1"/>
    <xf numFmtId="4" fontId="3" fillId="2" borderId="4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19" fillId="0" borderId="7" xfId="0" applyNumberFormat="1" applyFont="1" applyBorder="1"/>
    <xf numFmtId="4" fontId="20" fillId="0" borderId="7" xfId="0" applyNumberFormat="1" applyFont="1" applyBorder="1"/>
    <xf numFmtId="0" fontId="7" fillId="2" borderId="0" xfId="0" quotePrefix="1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2" borderId="6" xfId="0" quotePrefix="1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" xfId="0" quotePrefix="1" applyFont="1" applyFill="1" applyBorder="1" applyAlignment="1">
      <alignment horizontal="left" vertical="center"/>
    </xf>
    <xf numFmtId="0" fontId="20" fillId="2" borderId="4" xfId="0" quotePrefix="1" applyFont="1" applyFill="1" applyBorder="1" applyAlignment="1">
      <alignment horizontal="left" vertical="center"/>
    </xf>
    <xf numFmtId="4" fontId="20" fillId="0" borderId="4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left" vertical="center"/>
    </xf>
    <xf numFmtId="0" fontId="20" fillId="0" borderId="3" xfId="0" applyFont="1" applyBorder="1"/>
    <xf numFmtId="0" fontId="7" fillId="2" borderId="3" xfId="0" applyNumberFormat="1" applyFont="1" applyFill="1" applyBorder="1" applyAlignment="1">
      <alignment horizontal="left" vertical="center"/>
    </xf>
    <xf numFmtId="3" fontId="9" fillId="0" borderId="1" xfId="0" quotePrefix="1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3" fontId="9" fillId="3" borderId="1" xfId="0" applyNumberFormat="1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 wrapText="1"/>
    </xf>
    <xf numFmtId="3" fontId="9" fillId="0" borderId="1" xfId="0" quotePrefix="1" applyNumberFormat="1" applyFont="1" applyBorder="1" applyAlignment="1">
      <alignment horizontal="left" vertical="center" wrapText="1"/>
    </xf>
    <xf numFmtId="3" fontId="9" fillId="3" borderId="1" xfId="0" quotePrefix="1" applyNumberFormat="1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3" fontId="9" fillId="4" borderId="1" xfId="0" applyNumberFormat="1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left" vertical="center" wrapText="1"/>
    </xf>
    <xf numFmtId="3" fontId="9" fillId="4" borderId="4" xfId="0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horizontal="left" vertical="center" wrapText="1"/>
    </xf>
    <xf numFmtId="3" fontId="9" fillId="3" borderId="4" xfId="0" applyNumberFormat="1" applyFont="1" applyFill="1" applyBorder="1" applyAlignment="1">
      <alignment horizontal="left" vertical="center" wrapText="1"/>
    </xf>
    <xf numFmtId="3" fontId="15" fillId="0" borderId="0" xfId="0" applyNumberFormat="1" applyFont="1" applyAlignment="1">
      <alignment horizontal="center" vertical="center" wrapText="1"/>
    </xf>
    <xf numFmtId="3" fontId="0" fillId="0" borderId="2" xfId="0" applyNumberForma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opLeftCell="A25" workbookViewId="0">
      <selection activeCell="E2" sqref="E2"/>
    </sheetView>
  </sheetViews>
  <sheetFormatPr defaultRowHeight="15"/>
  <cols>
    <col min="5" max="10" width="25.28515625" customWidth="1"/>
  </cols>
  <sheetData>
    <row r="1" spans="1:10" ht="42" customHeight="1">
      <c r="A1" s="155" t="s">
        <v>306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8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>
      <c r="A3" s="155" t="s">
        <v>21</v>
      </c>
      <c r="B3" s="155"/>
      <c r="C3" s="155"/>
      <c r="D3" s="155"/>
      <c r="E3" s="155"/>
      <c r="F3" s="155"/>
      <c r="G3" s="155"/>
      <c r="H3" s="155"/>
      <c r="I3" s="156"/>
      <c r="J3" s="156"/>
    </row>
    <row r="4" spans="1:10" ht="18">
      <c r="A4" s="3"/>
      <c r="B4" s="3"/>
      <c r="C4" s="3"/>
      <c r="D4" s="3"/>
      <c r="E4" s="3"/>
      <c r="F4" s="3"/>
      <c r="G4" s="3"/>
      <c r="H4" s="3"/>
      <c r="I4" s="4"/>
      <c r="J4" s="4"/>
    </row>
    <row r="5" spans="1:10" ht="15.75">
      <c r="A5" s="155" t="s">
        <v>26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0" ht="18">
      <c r="A6" s="1"/>
      <c r="B6" s="2"/>
      <c r="C6" s="2"/>
      <c r="D6" s="2"/>
      <c r="E6" s="5"/>
      <c r="F6" s="6"/>
      <c r="G6" s="6"/>
      <c r="H6" s="6"/>
      <c r="I6" s="6"/>
      <c r="J6" s="22" t="s">
        <v>32</v>
      </c>
    </row>
    <row r="7" spans="1:10" ht="25.5">
      <c r="A7" s="18"/>
      <c r="B7" s="19"/>
      <c r="C7" s="19"/>
      <c r="D7" s="20"/>
      <c r="E7" s="21"/>
      <c r="F7" s="93" t="s">
        <v>255</v>
      </c>
      <c r="G7" s="93" t="s">
        <v>256</v>
      </c>
      <c r="H7" s="93" t="s">
        <v>257</v>
      </c>
      <c r="I7" s="93" t="s">
        <v>220</v>
      </c>
      <c r="J7" s="93" t="s">
        <v>258</v>
      </c>
    </row>
    <row r="8" spans="1:10">
      <c r="A8" s="158" t="s">
        <v>0</v>
      </c>
      <c r="B8" s="159"/>
      <c r="C8" s="159"/>
      <c r="D8" s="159"/>
      <c r="E8" s="160"/>
      <c r="F8" s="95">
        <f>F9+F10</f>
        <v>2710440.79</v>
      </c>
      <c r="G8" s="95">
        <f t="shared" ref="G8:J8" si="0">G9+G10</f>
        <v>3043164</v>
      </c>
      <c r="H8" s="95">
        <f t="shared" si="0"/>
        <v>3310584</v>
      </c>
      <c r="I8" s="95">
        <f t="shared" si="0"/>
        <v>3305471</v>
      </c>
      <c r="J8" s="95">
        <f t="shared" si="0"/>
        <v>3369823</v>
      </c>
    </row>
    <row r="9" spans="1:10">
      <c r="A9" s="161" t="s">
        <v>33</v>
      </c>
      <c r="B9" s="162"/>
      <c r="C9" s="162"/>
      <c r="D9" s="162"/>
      <c r="E9" s="154"/>
      <c r="F9" s="96">
        <v>2710440.79</v>
      </c>
      <c r="G9" s="96">
        <v>3043164</v>
      </c>
      <c r="H9" s="96">
        <v>3310584</v>
      </c>
      <c r="I9" s="96">
        <v>3305471</v>
      </c>
      <c r="J9" s="96">
        <v>3369823</v>
      </c>
    </row>
    <row r="10" spans="1:10">
      <c r="A10" s="153" t="s">
        <v>34</v>
      </c>
      <c r="B10" s="154"/>
      <c r="C10" s="154"/>
      <c r="D10" s="154"/>
      <c r="E10" s="154"/>
      <c r="F10" s="96"/>
      <c r="G10" s="96"/>
      <c r="H10" s="96"/>
      <c r="I10" s="96"/>
      <c r="J10" s="96"/>
    </row>
    <row r="11" spans="1:10">
      <c r="A11" s="71" t="s">
        <v>1</v>
      </c>
      <c r="B11" s="72"/>
      <c r="C11" s="72"/>
      <c r="D11" s="72"/>
      <c r="E11" s="72"/>
      <c r="F11" s="95">
        <f>F12+F13</f>
        <v>2742072.49</v>
      </c>
      <c r="G11" s="95">
        <f t="shared" ref="G11:J11" si="1">G12+G13</f>
        <v>3007095.31</v>
      </c>
      <c r="H11" s="95">
        <f t="shared" si="1"/>
        <v>3280584</v>
      </c>
      <c r="I11" s="95">
        <f t="shared" si="1"/>
        <v>3305471</v>
      </c>
      <c r="J11" s="95">
        <f t="shared" si="1"/>
        <v>3369823</v>
      </c>
    </row>
    <row r="12" spans="1:10">
      <c r="A12" s="163" t="s">
        <v>35</v>
      </c>
      <c r="B12" s="162"/>
      <c r="C12" s="162"/>
      <c r="D12" s="162"/>
      <c r="E12" s="162"/>
      <c r="F12" s="96">
        <v>2681621.08</v>
      </c>
      <c r="G12" s="96">
        <v>2915087.31</v>
      </c>
      <c r="H12" s="96">
        <v>3163576</v>
      </c>
      <c r="I12" s="96">
        <v>3213463</v>
      </c>
      <c r="J12" s="97">
        <v>3277815</v>
      </c>
    </row>
    <row r="13" spans="1:10">
      <c r="A13" s="153" t="s">
        <v>36</v>
      </c>
      <c r="B13" s="154"/>
      <c r="C13" s="154"/>
      <c r="D13" s="154"/>
      <c r="E13" s="154"/>
      <c r="F13" s="96">
        <v>60451.41</v>
      </c>
      <c r="G13" s="96">
        <v>92008</v>
      </c>
      <c r="H13" s="96">
        <v>117008</v>
      </c>
      <c r="I13" s="96">
        <v>92008</v>
      </c>
      <c r="J13" s="97">
        <v>92008</v>
      </c>
    </row>
    <row r="14" spans="1:10">
      <c r="A14" s="164" t="s">
        <v>47</v>
      </c>
      <c r="B14" s="159"/>
      <c r="C14" s="159"/>
      <c r="D14" s="159"/>
      <c r="E14" s="159"/>
      <c r="F14" s="95">
        <f>F8-F11</f>
        <v>-31631.700000000186</v>
      </c>
      <c r="G14" s="95">
        <f t="shared" ref="G14:J14" si="2">G8-G11</f>
        <v>36068.689999999944</v>
      </c>
      <c r="H14" s="95">
        <f t="shared" si="2"/>
        <v>30000</v>
      </c>
      <c r="I14" s="95">
        <f t="shared" si="2"/>
        <v>0</v>
      </c>
      <c r="J14" s="95">
        <f t="shared" si="2"/>
        <v>0</v>
      </c>
    </row>
    <row r="15" spans="1:10" ht="18">
      <c r="A15" s="73"/>
      <c r="B15" s="74"/>
      <c r="C15" s="74"/>
      <c r="D15" s="74"/>
      <c r="E15" s="74"/>
      <c r="F15" s="74"/>
      <c r="G15" s="74"/>
      <c r="H15" s="75"/>
      <c r="I15" s="75"/>
      <c r="J15" s="75"/>
    </row>
    <row r="16" spans="1:10" ht="15.75">
      <c r="A16" s="165" t="s">
        <v>27</v>
      </c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0" ht="18">
      <c r="A17" s="73"/>
      <c r="B17" s="74"/>
      <c r="C17" s="74"/>
      <c r="D17" s="74"/>
      <c r="E17" s="74"/>
      <c r="F17" s="74"/>
      <c r="G17" s="74"/>
      <c r="H17" s="75"/>
      <c r="I17" s="75"/>
      <c r="J17" s="75"/>
    </row>
    <row r="18" spans="1:10" ht="25.5">
      <c r="A18" s="76"/>
      <c r="B18" s="77"/>
      <c r="C18" s="77"/>
      <c r="D18" s="78"/>
      <c r="E18" s="79"/>
      <c r="F18" s="93" t="s">
        <v>255</v>
      </c>
      <c r="G18" s="93" t="s">
        <v>256</v>
      </c>
      <c r="H18" s="93" t="s">
        <v>257</v>
      </c>
      <c r="I18" s="93" t="s">
        <v>220</v>
      </c>
      <c r="J18" s="93" t="s">
        <v>258</v>
      </c>
    </row>
    <row r="19" spans="1:10">
      <c r="A19" s="153" t="s">
        <v>37</v>
      </c>
      <c r="B19" s="154"/>
      <c r="C19" s="154"/>
      <c r="D19" s="154"/>
      <c r="E19" s="154"/>
      <c r="F19" s="96"/>
      <c r="G19" s="96">
        <v>0</v>
      </c>
      <c r="H19" s="96"/>
      <c r="I19" s="96"/>
      <c r="J19" s="97"/>
    </row>
    <row r="20" spans="1:10">
      <c r="A20" s="153" t="s">
        <v>38</v>
      </c>
      <c r="B20" s="154"/>
      <c r="C20" s="154"/>
      <c r="D20" s="154"/>
      <c r="E20" s="154"/>
      <c r="F20" s="96"/>
      <c r="G20" s="96"/>
      <c r="H20" s="96"/>
      <c r="I20" s="96"/>
      <c r="J20" s="97"/>
    </row>
    <row r="21" spans="1:10">
      <c r="A21" s="164" t="s">
        <v>2</v>
      </c>
      <c r="B21" s="159"/>
      <c r="C21" s="159"/>
      <c r="D21" s="159"/>
      <c r="E21" s="159"/>
      <c r="F21" s="95">
        <f>F19-F20</f>
        <v>0</v>
      </c>
      <c r="G21" s="95">
        <v>0</v>
      </c>
      <c r="H21" s="95">
        <f t="shared" ref="H21:J21" si="3">H19-H20</f>
        <v>0</v>
      </c>
      <c r="I21" s="95">
        <f t="shared" si="3"/>
        <v>0</v>
      </c>
      <c r="J21" s="95">
        <f t="shared" si="3"/>
        <v>0</v>
      </c>
    </row>
    <row r="22" spans="1:10">
      <c r="A22" s="164" t="s">
        <v>48</v>
      </c>
      <c r="B22" s="159"/>
      <c r="C22" s="159"/>
      <c r="D22" s="159"/>
      <c r="E22" s="159"/>
      <c r="F22" s="95">
        <f>F14+F21</f>
        <v>-31631.700000000186</v>
      </c>
      <c r="G22" s="95">
        <f t="shared" ref="G22:J22" si="4">G14+G21</f>
        <v>36068.689999999944</v>
      </c>
      <c r="H22" s="95">
        <f t="shared" si="4"/>
        <v>30000</v>
      </c>
      <c r="I22" s="95">
        <f t="shared" si="4"/>
        <v>0</v>
      </c>
      <c r="J22" s="95">
        <f t="shared" si="4"/>
        <v>0</v>
      </c>
    </row>
    <row r="23" spans="1:10" ht="18">
      <c r="A23" s="80"/>
      <c r="B23" s="74"/>
      <c r="C23" s="74"/>
      <c r="D23" s="74"/>
      <c r="E23" s="74"/>
      <c r="F23" s="74"/>
      <c r="G23" s="74"/>
      <c r="H23" s="75"/>
      <c r="I23" s="75"/>
      <c r="J23" s="75"/>
    </row>
    <row r="24" spans="1:10" ht="15.75">
      <c r="A24" s="165" t="s">
        <v>49</v>
      </c>
      <c r="B24" s="166"/>
      <c r="C24" s="166"/>
      <c r="D24" s="166"/>
      <c r="E24" s="166"/>
      <c r="F24" s="166"/>
      <c r="G24" s="166"/>
      <c r="H24" s="166"/>
      <c r="I24" s="166"/>
      <c r="J24" s="166"/>
    </row>
    <row r="25" spans="1:10" ht="15.75">
      <c r="A25" s="81"/>
      <c r="B25" s="82"/>
      <c r="C25" s="82"/>
      <c r="D25" s="82"/>
      <c r="E25" s="82"/>
      <c r="F25" s="82"/>
      <c r="G25" s="82"/>
      <c r="H25" s="82"/>
      <c r="I25" s="82"/>
      <c r="J25" s="82"/>
    </row>
    <row r="26" spans="1:10" ht="25.5">
      <c r="A26" s="76"/>
      <c r="B26" s="77"/>
      <c r="C26" s="77"/>
      <c r="D26" s="78"/>
      <c r="E26" s="79"/>
      <c r="F26" s="93" t="s">
        <v>255</v>
      </c>
      <c r="G26" s="93" t="s">
        <v>256</v>
      </c>
      <c r="H26" s="93" t="s">
        <v>257</v>
      </c>
      <c r="I26" s="93" t="s">
        <v>220</v>
      </c>
      <c r="J26" s="93" t="s">
        <v>258</v>
      </c>
    </row>
    <row r="27" spans="1:10" ht="15" customHeight="1">
      <c r="A27" s="169" t="s">
        <v>50</v>
      </c>
      <c r="B27" s="170"/>
      <c r="C27" s="170"/>
      <c r="D27" s="170"/>
      <c r="E27" s="171"/>
      <c r="F27" s="98">
        <v>-4436.99</v>
      </c>
      <c r="G27" s="98">
        <v>-36068.69</v>
      </c>
      <c r="H27" s="98">
        <v>-30000</v>
      </c>
      <c r="I27" s="98">
        <v>0</v>
      </c>
      <c r="J27" s="99">
        <v>0</v>
      </c>
    </row>
    <row r="28" spans="1:10" ht="15" customHeight="1">
      <c r="A28" s="164" t="s">
        <v>51</v>
      </c>
      <c r="B28" s="159"/>
      <c r="C28" s="159"/>
      <c r="D28" s="159"/>
      <c r="E28" s="159"/>
      <c r="F28" s="100"/>
      <c r="G28" s="100">
        <f t="shared" ref="G28:J28" si="5">G22+G27</f>
        <v>-5.8207660913467407E-11</v>
      </c>
      <c r="H28" s="100">
        <f t="shared" si="5"/>
        <v>0</v>
      </c>
      <c r="I28" s="100">
        <f t="shared" si="5"/>
        <v>0</v>
      </c>
      <c r="J28" s="101">
        <f t="shared" si="5"/>
        <v>0</v>
      </c>
    </row>
    <row r="29" spans="1:10" ht="45" customHeight="1">
      <c r="A29" s="158" t="s">
        <v>52</v>
      </c>
      <c r="B29" s="172"/>
      <c r="C29" s="172"/>
      <c r="D29" s="172"/>
      <c r="E29" s="173"/>
      <c r="F29" s="100">
        <f>F14+F21+F27-F28</f>
        <v>-36068.690000000184</v>
      </c>
      <c r="G29" s="100">
        <f t="shared" ref="G29:J29" si="6">G14+G21+G27-G28</f>
        <v>0</v>
      </c>
      <c r="H29" s="100">
        <v>0</v>
      </c>
      <c r="I29" s="100">
        <f t="shared" si="6"/>
        <v>0</v>
      </c>
      <c r="J29" s="101">
        <f t="shared" si="6"/>
        <v>0</v>
      </c>
    </row>
    <row r="30" spans="1:10" ht="15.75">
      <c r="A30" s="83"/>
      <c r="B30" s="84"/>
      <c r="C30" s="84"/>
      <c r="D30" s="84"/>
      <c r="E30" s="84"/>
      <c r="F30" s="84"/>
      <c r="G30" s="84"/>
      <c r="H30" s="84"/>
      <c r="I30" s="84"/>
      <c r="J30" s="84"/>
    </row>
    <row r="31" spans="1:10" ht="15.75">
      <c r="A31" s="174" t="s">
        <v>46</v>
      </c>
      <c r="B31" s="174"/>
      <c r="C31" s="174"/>
      <c r="D31" s="174"/>
      <c r="E31" s="174"/>
      <c r="F31" s="174"/>
      <c r="G31" s="174"/>
      <c r="H31" s="174"/>
      <c r="I31" s="174"/>
      <c r="J31" s="174"/>
    </row>
    <row r="32" spans="1:10" ht="18">
      <c r="A32" s="85"/>
      <c r="B32" s="86"/>
      <c r="C32" s="86"/>
      <c r="D32" s="86"/>
      <c r="E32" s="86"/>
      <c r="F32" s="86"/>
      <c r="G32" s="86"/>
      <c r="H32" s="87"/>
      <c r="I32" s="87"/>
      <c r="J32" s="87"/>
    </row>
    <row r="33" spans="1:10" ht="25.5">
      <c r="A33" s="88"/>
      <c r="B33" s="89"/>
      <c r="C33" s="89"/>
      <c r="D33" s="90"/>
      <c r="E33" s="91"/>
      <c r="F33" s="93" t="s">
        <v>255</v>
      </c>
      <c r="G33" s="93" t="s">
        <v>256</v>
      </c>
      <c r="H33" s="93" t="s">
        <v>257</v>
      </c>
      <c r="I33" s="93" t="s">
        <v>220</v>
      </c>
      <c r="J33" s="93" t="s">
        <v>258</v>
      </c>
    </row>
    <row r="34" spans="1:10">
      <c r="A34" s="169" t="s">
        <v>50</v>
      </c>
      <c r="B34" s="170"/>
      <c r="C34" s="170"/>
      <c r="D34" s="170"/>
      <c r="E34" s="171"/>
      <c r="F34" s="98">
        <v>-4436.99</v>
      </c>
      <c r="G34" s="98">
        <v>-36068.69</v>
      </c>
      <c r="H34" s="98">
        <v>-30000</v>
      </c>
      <c r="I34" s="98">
        <v>0</v>
      </c>
      <c r="J34" s="99">
        <f>I37</f>
        <v>0</v>
      </c>
    </row>
    <row r="35" spans="1:10" ht="28.5" customHeight="1">
      <c r="A35" s="169" t="s">
        <v>53</v>
      </c>
      <c r="B35" s="170"/>
      <c r="C35" s="170"/>
      <c r="D35" s="170"/>
      <c r="E35" s="171"/>
      <c r="F35" s="98">
        <v>0</v>
      </c>
      <c r="G35" s="98">
        <v>-36068.69</v>
      </c>
      <c r="H35" s="98">
        <v>-30000</v>
      </c>
      <c r="I35" s="98">
        <v>0</v>
      </c>
      <c r="J35" s="99">
        <v>0</v>
      </c>
    </row>
    <row r="36" spans="1:10">
      <c r="A36" s="169" t="s">
        <v>54</v>
      </c>
      <c r="B36" s="175"/>
      <c r="C36" s="175"/>
      <c r="D36" s="175"/>
      <c r="E36" s="176"/>
      <c r="F36" s="98">
        <v>-31631.7</v>
      </c>
      <c r="G36" s="98">
        <v>0</v>
      </c>
      <c r="H36" s="98">
        <v>0</v>
      </c>
      <c r="I36" s="98">
        <v>0</v>
      </c>
      <c r="J36" s="99">
        <v>0</v>
      </c>
    </row>
    <row r="37" spans="1:10" ht="15" customHeight="1">
      <c r="A37" s="164" t="s">
        <v>51</v>
      </c>
      <c r="B37" s="159"/>
      <c r="C37" s="159"/>
      <c r="D37" s="159"/>
      <c r="E37" s="159"/>
      <c r="F37" s="102">
        <f>F34-F35+F36</f>
        <v>-36068.69</v>
      </c>
      <c r="G37" s="102">
        <f t="shared" ref="G37:J37" si="7">G34-G35+G36</f>
        <v>0</v>
      </c>
      <c r="H37" s="102">
        <f t="shared" si="7"/>
        <v>0</v>
      </c>
      <c r="I37" s="102">
        <f t="shared" si="7"/>
        <v>0</v>
      </c>
      <c r="J37" s="103">
        <f t="shared" si="7"/>
        <v>0</v>
      </c>
    </row>
    <row r="38" spans="1:10" ht="17.25" customHeight="1"/>
    <row r="39" spans="1:10">
      <c r="A39" s="167"/>
      <c r="B39" s="168"/>
      <c r="C39" s="168"/>
      <c r="D39" s="168"/>
      <c r="E39" s="168"/>
      <c r="F39" s="168"/>
      <c r="G39" s="168"/>
      <c r="H39" s="168"/>
      <c r="I39" s="168"/>
      <c r="J39" s="168"/>
    </row>
    <row r="40" spans="1:10" ht="9" customHeight="1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1"/>
  <sheetViews>
    <sheetView tabSelected="1" workbookViewId="0">
      <selection activeCell="J40" sqref="J40"/>
    </sheetView>
  </sheetViews>
  <sheetFormatPr defaultRowHeight="15"/>
  <cols>
    <col min="1" max="1" width="7.42578125" bestFit="1" customWidth="1"/>
    <col min="2" max="2" width="5" customWidth="1"/>
    <col min="3" max="3" width="8" customWidth="1"/>
    <col min="4" max="4" width="5.28515625" customWidth="1"/>
    <col min="5" max="5" width="9.5703125" customWidth="1"/>
    <col min="6" max="6" width="6.85546875" customWidth="1"/>
    <col min="7" max="7" width="49.42578125" customWidth="1"/>
    <col min="8" max="9" width="11.7109375" customWidth="1"/>
    <col min="10" max="10" width="13.140625" customWidth="1"/>
    <col min="11" max="11" width="14.7109375" customWidth="1"/>
    <col min="12" max="12" width="15.140625" customWidth="1"/>
  </cols>
  <sheetData>
    <row r="1" spans="1:12" ht="42" customHeight="1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8" customHeight="1">
      <c r="A2" s="155" t="s">
        <v>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 ht="15.75" customHeight="1">
      <c r="A4" s="155" t="s">
        <v>280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2" ht="18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4"/>
    </row>
    <row r="6" spans="1:12" ht="26.25" customHeight="1">
      <c r="A6" s="27" t="s">
        <v>5</v>
      </c>
      <c r="B6" s="29" t="s">
        <v>6</v>
      </c>
      <c r="C6" s="29" t="s">
        <v>55</v>
      </c>
      <c r="D6" s="29" t="s">
        <v>56</v>
      </c>
      <c r="E6" s="29" t="s">
        <v>70</v>
      </c>
      <c r="F6" s="94" t="s">
        <v>248</v>
      </c>
      <c r="G6" s="29" t="s">
        <v>3</v>
      </c>
      <c r="H6" s="93" t="s">
        <v>255</v>
      </c>
      <c r="I6" s="93" t="s">
        <v>256</v>
      </c>
      <c r="J6" s="93" t="s">
        <v>257</v>
      </c>
      <c r="K6" s="94" t="s">
        <v>221</v>
      </c>
      <c r="L6" s="94" t="s">
        <v>259</v>
      </c>
    </row>
    <row r="7" spans="1:12">
      <c r="A7" s="7"/>
      <c r="B7" s="7"/>
      <c r="C7" s="7"/>
      <c r="D7" s="7"/>
      <c r="E7" s="7"/>
      <c r="F7" s="7"/>
      <c r="G7" s="7" t="s">
        <v>0</v>
      </c>
      <c r="H7" s="30">
        <f>H8</f>
        <v>2710440.79</v>
      </c>
      <c r="I7" s="30">
        <f>I8</f>
        <v>3043164</v>
      </c>
      <c r="J7" s="30">
        <f>J8</f>
        <v>3310584</v>
      </c>
      <c r="K7" s="30">
        <f>K8</f>
        <v>3305471</v>
      </c>
      <c r="L7" s="30">
        <f>L8</f>
        <v>3369823</v>
      </c>
    </row>
    <row r="8" spans="1:12">
      <c r="A8" s="7">
        <v>6</v>
      </c>
      <c r="B8" s="7"/>
      <c r="C8" s="7"/>
      <c r="D8" s="7"/>
      <c r="E8" s="7"/>
      <c r="F8" s="7"/>
      <c r="G8" s="7" t="s">
        <v>7</v>
      </c>
      <c r="H8" s="30">
        <f>H9+H26+H31+H34+H42+H22</f>
        <v>2710440.79</v>
      </c>
      <c r="I8" s="30">
        <f>I9+I26+I31+I34+I42+I22</f>
        <v>3043164</v>
      </c>
      <c r="J8" s="30">
        <f>J9+J26+J31+J34+J42+J22</f>
        <v>3310584</v>
      </c>
      <c r="K8" s="30">
        <f>K9+K26+K31+K34</f>
        <v>3305471</v>
      </c>
      <c r="L8" s="30">
        <f>L9+L26+L31+L34</f>
        <v>3369823</v>
      </c>
    </row>
    <row r="9" spans="1:12" ht="25.5">
      <c r="A9" s="7"/>
      <c r="B9" s="7">
        <v>63</v>
      </c>
      <c r="C9" s="7"/>
      <c r="D9" s="7"/>
      <c r="E9" s="7"/>
      <c r="F9" s="7"/>
      <c r="G9" s="7" t="s">
        <v>28</v>
      </c>
      <c r="H9" s="30">
        <f>H13+H19+H16</f>
        <v>34432.68</v>
      </c>
      <c r="I9" s="30">
        <f>I10+I13+I19+I16</f>
        <v>7680</v>
      </c>
      <c r="J9" s="30">
        <f>J10+J13+J19+J16</f>
        <v>36000</v>
      </c>
      <c r="K9" s="30">
        <v>45000</v>
      </c>
      <c r="L9" s="30">
        <v>45915</v>
      </c>
    </row>
    <row r="10" spans="1:12" ht="25.5">
      <c r="A10" s="7"/>
      <c r="B10" s="7"/>
      <c r="C10" s="11">
        <v>632</v>
      </c>
      <c r="D10" s="11"/>
      <c r="E10" s="11"/>
      <c r="F10" s="11"/>
      <c r="G10" s="11" t="s">
        <v>288</v>
      </c>
      <c r="H10" s="32"/>
      <c r="I10" s="32"/>
      <c r="J10" s="32">
        <v>36000</v>
      </c>
      <c r="K10" s="32"/>
      <c r="L10" s="32"/>
    </row>
    <row r="11" spans="1:12">
      <c r="A11" s="7"/>
      <c r="B11" s="7"/>
      <c r="C11" s="11"/>
      <c r="D11" s="11">
        <v>6323</v>
      </c>
      <c r="E11" s="11"/>
      <c r="F11" s="11"/>
      <c r="G11" s="11" t="s">
        <v>289</v>
      </c>
      <c r="H11" s="32"/>
      <c r="I11" s="32"/>
      <c r="J11" s="32">
        <v>36000</v>
      </c>
      <c r="K11" s="32"/>
      <c r="L11" s="32"/>
    </row>
    <row r="12" spans="1:12">
      <c r="A12" s="7"/>
      <c r="B12" s="7"/>
      <c r="C12" s="11"/>
      <c r="D12" s="11"/>
      <c r="E12" s="11">
        <v>63231000</v>
      </c>
      <c r="F12" s="11">
        <v>561</v>
      </c>
      <c r="G12" s="11" t="s">
        <v>289</v>
      </c>
      <c r="H12" s="32"/>
      <c r="I12" s="32"/>
      <c r="J12" s="32">
        <v>36000</v>
      </c>
      <c r="K12" s="32"/>
      <c r="L12" s="32"/>
    </row>
    <row r="13" spans="1:12">
      <c r="A13" s="7"/>
      <c r="B13" s="11"/>
      <c r="C13" s="11">
        <v>633</v>
      </c>
      <c r="D13" s="11"/>
      <c r="E13" s="11"/>
      <c r="F13" s="11"/>
      <c r="G13" s="11" t="s">
        <v>224</v>
      </c>
      <c r="H13" s="30">
        <f>H14</f>
        <v>1000</v>
      </c>
      <c r="I13" s="30">
        <f t="shared" ref="I13:J13" si="0">I14</f>
        <v>1200</v>
      </c>
      <c r="J13" s="30">
        <f t="shared" si="0"/>
        <v>0</v>
      </c>
      <c r="K13" s="31"/>
      <c r="L13" s="31"/>
    </row>
    <row r="14" spans="1:12">
      <c r="A14" s="8"/>
      <c r="B14" s="8"/>
      <c r="C14" s="8"/>
      <c r="D14" s="8">
        <v>6331</v>
      </c>
      <c r="E14" s="8"/>
      <c r="F14" s="8"/>
      <c r="G14" s="40" t="s">
        <v>225</v>
      </c>
      <c r="H14" s="32">
        <v>1000</v>
      </c>
      <c r="I14" s="32">
        <v>1200</v>
      </c>
      <c r="J14" s="32">
        <v>0</v>
      </c>
      <c r="K14" s="33"/>
      <c r="L14" s="33"/>
    </row>
    <row r="15" spans="1:12">
      <c r="A15" s="8"/>
      <c r="B15" s="8"/>
      <c r="C15" s="8"/>
      <c r="D15" s="8"/>
      <c r="E15" s="8">
        <v>63313000</v>
      </c>
      <c r="F15" s="8">
        <v>52</v>
      </c>
      <c r="G15" s="11" t="s">
        <v>226</v>
      </c>
      <c r="H15" s="32">
        <v>1000</v>
      </c>
      <c r="I15" s="32">
        <v>1200</v>
      </c>
      <c r="J15" s="32">
        <v>0</v>
      </c>
      <c r="K15" s="33"/>
      <c r="L15" s="33"/>
    </row>
    <row r="16" spans="1:12">
      <c r="A16" s="8"/>
      <c r="B16" s="8"/>
      <c r="C16" s="8">
        <v>634</v>
      </c>
      <c r="D16" s="8"/>
      <c r="E16" s="8"/>
      <c r="F16" s="8"/>
      <c r="G16" s="11" t="s">
        <v>211</v>
      </c>
      <c r="H16" s="32">
        <v>26952.68</v>
      </c>
      <c r="I16" s="32">
        <f>SUM(I17)</f>
        <v>0</v>
      </c>
      <c r="J16" s="32">
        <v>0</v>
      </c>
      <c r="K16" s="33"/>
      <c r="L16" s="33"/>
    </row>
    <row r="17" spans="1:12">
      <c r="A17" s="8"/>
      <c r="B17" s="8"/>
      <c r="C17" s="8"/>
      <c r="D17" s="8">
        <v>6341</v>
      </c>
      <c r="E17" s="8"/>
      <c r="F17" s="8"/>
      <c r="G17" s="11" t="s">
        <v>212</v>
      </c>
      <c r="H17" s="32">
        <v>26952.68</v>
      </c>
      <c r="I17" s="32">
        <f>SUM(I18)</f>
        <v>0</v>
      </c>
      <c r="J17" s="32">
        <v>0</v>
      </c>
      <c r="K17" s="33"/>
      <c r="L17" s="33"/>
    </row>
    <row r="18" spans="1:12">
      <c r="A18" s="8"/>
      <c r="B18" s="8"/>
      <c r="C18" s="8"/>
      <c r="D18" s="8"/>
      <c r="E18" s="8">
        <v>63414000</v>
      </c>
      <c r="F18" s="8">
        <v>52</v>
      </c>
      <c r="G18" s="11" t="s">
        <v>213</v>
      </c>
      <c r="H18" s="32">
        <v>26952.68</v>
      </c>
      <c r="I18" s="32">
        <v>0</v>
      </c>
      <c r="J18" s="32"/>
      <c r="K18" s="33"/>
      <c r="L18" s="33"/>
    </row>
    <row r="19" spans="1:12" ht="25.5">
      <c r="A19" s="7"/>
      <c r="B19" s="11"/>
      <c r="C19" s="11">
        <v>636</v>
      </c>
      <c r="D19" s="11"/>
      <c r="E19" s="11"/>
      <c r="F19" s="11"/>
      <c r="G19" s="34" t="s">
        <v>57</v>
      </c>
      <c r="H19" s="30">
        <f>H20</f>
        <v>6480</v>
      </c>
      <c r="I19" s="30">
        <f t="shared" ref="I19:J20" si="1">I20</f>
        <v>6480</v>
      </c>
      <c r="J19" s="30">
        <f t="shared" si="1"/>
        <v>0</v>
      </c>
      <c r="K19" s="31"/>
      <c r="L19" s="31"/>
    </row>
    <row r="20" spans="1:12" ht="25.5">
      <c r="A20" s="8"/>
      <c r="B20" s="8"/>
      <c r="C20" s="8"/>
      <c r="D20" s="8">
        <v>6361</v>
      </c>
      <c r="E20" s="8"/>
      <c r="F20" s="8"/>
      <c r="G20" s="34" t="s">
        <v>58</v>
      </c>
      <c r="H20" s="30">
        <f>H21</f>
        <v>6480</v>
      </c>
      <c r="I20" s="30">
        <f t="shared" si="1"/>
        <v>6480</v>
      </c>
      <c r="J20" s="30">
        <f t="shared" si="1"/>
        <v>0</v>
      </c>
      <c r="K20" s="31"/>
      <c r="L20" s="31"/>
    </row>
    <row r="21" spans="1:12" ht="25.5">
      <c r="A21" s="8"/>
      <c r="B21" s="8"/>
      <c r="C21" s="8"/>
      <c r="D21" s="8"/>
      <c r="E21" s="8">
        <v>63612000</v>
      </c>
      <c r="F21" s="8">
        <v>52</v>
      </c>
      <c r="G21" s="34" t="s">
        <v>59</v>
      </c>
      <c r="H21" s="32">
        <v>6480</v>
      </c>
      <c r="I21" s="32">
        <v>6480</v>
      </c>
      <c r="J21" s="32">
        <v>0</v>
      </c>
      <c r="K21" s="33"/>
      <c r="L21" s="33"/>
    </row>
    <row r="22" spans="1:12">
      <c r="A22" s="8"/>
      <c r="B22" s="17">
        <v>64</v>
      </c>
      <c r="C22" s="17"/>
      <c r="D22" s="17"/>
      <c r="E22" s="17"/>
      <c r="F22" s="17"/>
      <c r="G22" s="38" t="s">
        <v>246</v>
      </c>
      <c r="H22" s="30">
        <v>102.38</v>
      </c>
      <c r="I22" s="30"/>
      <c r="J22" s="30"/>
      <c r="K22" s="31"/>
      <c r="L22" s="31"/>
    </row>
    <row r="23" spans="1:12">
      <c r="A23" s="8"/>
      <c r="B23" s="8"/>
      <c r="C23" s="8">
        <v>641</v>
      </c>
      <c r="D23" s="8"/>
      <c r="E23" s="8"/>
      <c r="F23" s="8"/>
      <c r="G23" s="34" t="s">
        <v>245</v>
      </c>
      <c r="H23" s="32">
        <v>102.38</v>
      </c>
      <c r="I23" s="32"/>
      <c r="J23" s="32"/>
      <c r="K23" s="33"/>
      <c r="L23" s="33"/>
    </row>
    <row r="24" spans="1:12">
      <c r="A24" s="8"/>
      <c r="B24" s="8"/>
      <c r="C24" s="8"/>
      <c r="D24" s="8">
        <v>6413</v>
      </c>
      <c r="E24" s="8"/>
      <c r="F24" s="8"/>
      <c r="G24" s="34" t="s">
        <v>244</v>
      </c>
      <c r="H24" s="32">
        <v>102.38</v>
      </c>
      <c r="I24" s="32"/>
      <c r="J24" s="32"/>
      <c r="K24" s="33"/>
      <c r="L24" s="33"/>
    </row>
    <row r="25" spans="1:12">
      <c r="A25" s="8"/>
      <c r="B25" s="8"/>
      <c r="C25" s="8"/>
      <c r="D25" s="8"/>
      <c r="E25" s="8">
        <v>64132000</v>
      </c>
      <c r="F25" s="8">
        <v>432</v>
      </c>
      <c r="G25" s="34" t="s">
        <v>243</v>
      </c>
      <c r="H25" s="32">
        <v>102.38</v>
      </c>
      <c r="I25" s="32"/>
      <c r="J25" s="32"/>
      <c r="K25" s="33"/>
      <c r="L25" s="33"/>
    </row>
    <row r="26" spans="1:12" ht="25.5">
      <c r="A26" s="7"/>
      <c r="B26" s="7">
        <v>65</v>
      </c>
      <c r="C26" s="7"/>
      <c r="D26" s="7"/>
      <c r="E26" s="7"/>
      <c r="F26" s="7"/>
      <c r="G26" s="35" t="s">
        <v>60</v>
      </c>
      <c r="H26" s="30">
        <f>H27</f>
        <v>1396444.77</v>
      </c>
      <c r="I26" s="30">
        <f>I27</f>
        <v>1584000</v>
      </c>
      <c r="J26" s="30">
        <f>J27</f>
        <v>2180000</v>
      </c>
      <c r="K26" s="31">
        <v>2230887</v>
      </c>
      <c r="L26" s="31">
        <v>2294324</v>
      </c>
    </row>
    <row r="27" spans="1:12">
      <c r="A27" s="8"/>
      <c r="B27" s="8"/>
      <c r="C27" s="8">
        <v>652</v>
      </c>
      <c r="D27" s="8"/>
      <c r="E27" s="8"/>
      <c r="F27" s="8"/>
      <c r="G27" s="36" t="s">
        <v>61</v>
      </c>
      <c r="H27" s="30">
        <f>H28</f>
        <v>1396444.77</v>
      </c>
      <c r="I27" s="30">
        <f t="shared" ref="I27:J27" si="2">I28</f>
        <v>1584000</v>
      </c>
      <c r="J27" s="30">
        <f t="shared" si="2"/>
        <v>2180000</v>
      </c>
      <c r="K27" s="31"/>
      <c r="L27" s="31"/>
    </row>
    <row r="28" spans="1:12">
      <c r="A28" s="8"/>
      <c r="B28" s="8"/>
      <c r="C28" s="9"/>
      <c r="D28" s="8">
        <v>6526</v>
      </c>
      <c r="E28" s="9"/>
      <c r="F28" s="9"/>
      <c r="G28" s="36" t="s">
        <v>62</v>
      </c>
      <c r="H28" s="30">
        <f>H29+H30</f>
        <v>1396444.77</v>
      </c>
      <c r="I28" s="30">
        <f t="shared" ref="I28:J28" si="3">I29+I30</f>
        <v>1584000</v>
      </c>
      <c r="J28" s="30">
        <f t="shared" si="3"/>
        <v>2180000</v>
      </c>
      <c r="K28" s="30"/>
      <c r="L28" s="30"/>
    </row>
    <row r="29" spans="1:12">
      <c r="A29" s="8"/>
      <c r="B29" s="8"/>
      <c r="C29" s="9"/>
      <c r="D29" s="9"/>
      <c r="E29" s="8">
        <v>65264000</v>
      </c>
      <c r="F29" s="8">
        <v>432</v>
      </c>
      <c r="G29" s="41" t="s">
        <v>63</v>
      </c>
      <c r="H29" s="32">
        <v>1395496.98</v>
      </c>
      <c r="I29" s="32">
        <v>1584000</v>
      </c>
      <c r="J29" s="32">
        <v>2180000</v>
      </c>
      <c r="K29" s="33"/>
      <c r="L29" s="33"/>
    </row>
    <row r="30" spans="1:12">
      <c r="A30" s="8"/>
      <c r="B30" s="8"/>
      <c r="C30" s="9"/>
      <c r="D30" s="9"/>
      <c r="E30" s="8">
        <v>65267000</v>
      </c>
      <c r="F30" s="8">
        <v>432</v>
      </c>
      <c r="G30" s="41" t="s">
        <v>261</v>
      </c>
      <c r="H30" s="32">
        <v>947.79</v>
      </c>
      <c r="I30" s="32"/>
      <c r="J30" s="32"/>
      <c r="K30" s="33"/>
      <c r="L30" s="33"/>
    </row>
    <row r="31" spans="1:12" ht="25.5">
      <c r="A31" s="17"/>
      <c r="B31" s="17">
        <v>66</v>
      </c>
      <c r="C31" s="37"/>
      <c r="D31" s="37"/>
      <c r="E31" s="37"/>
      <c r="F31" s="37"/>
      <c r="G31" s="7" t="s">
        <v>64</v>
      </c>
      <c r="H31" s="30">
        <f>H32</f>
        <v>0</v>
      </c>
      <c r="I31" s="30">
        <f t="shared" ref="I31:L32" si="4">I32</f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</row>
    <row r="32" spans="1:12">
      <c r="A32" s="8"/>
      <c r="B32" s="17"/>
      <c r="C32" s="8">
        <v>661</v>
      </c>
      <c r="D32" s="9"/>
      <c r="E32" s="9"/>
      <c r="F32" s="9"/>
      <c r="G32" s="11" t="s">
        <v>65</v>
      </c>
      <c r="H32" s="30">
        <f>H33</f>
        <v>0</v>
      </c>
      <c r="I32" s="30">
        <f t="shared" si="4"/>
        <v>0</v>
      </c>
      <c r="J32" s="30">
        <f t="shared" si="4"/>
        <v>0</v>
      </c>
      <c r="K32" s="30"/>
      <c r="L32" s="30"/>
    </row>
    <row r="33" spans="1:12">
      <c r="A33" s="8"/>
      <c r="B33" s="17"/>
      <c r="C33" s="9"/>
      <c r="D33" s="8">
        <v>6614</v>
      </c>
      <c r="E33" s="9"/>
      <c r="F33" s="9"/>
      <c r="G33" s="11" t="s">
        <v>66</v>
      </c>
      <c r="H33" s="32">
        <v>0</v>
      </c>
      <c r="I33" s="32">
        <v>0</v>
      </c>
      <c r="J33" s="32">
        <v>0</v>
      </c>
      <c r="K33" s="32"/>
      <c r="L33" s="32"/>
    </row>
    <row r="34" spans="1:12" ht="25.5">
      <c r="A34" s="7"/>
      <c r="B34" s="7">
        <v>67</v>
      </c>
      <c r="C34" s="7"/>
      <c r="D34" s="7"/>
      <c r="E34" s="7"/>
      <c r="F34" s="7"/>
      <c r="G34" s="38" t="s">
        <v>29</v>
      </c>
      <c r="H34" s="30">
        <f>H35</f>
        <v>1268183.5</v>
      </c>
      <c r="I34" s="30">
        <f t="shared" ref="I34:J34" si="5">I35</f>
        <v>1450184</v>
      </c>
      <c r="J34" s="30">
        <f t="shared" si="5"/>
        <v>1094584</v>
      </c>
      <c r="K34" s="30">
        <v>1029584</v>
      </c>
      <c r="L34" s="30">
        <v>1029584</v>
      </c>
    </row>
    <row r="35" spans="1:12" ht="25.5">
      <c r="A35" s="8"/>
      <c r="B35" s="8"/>
      <c r="C35" s="8">
        <v>671</v>
      </c>
      <c r="D35" s="8"/>
      <c r="E35" s="8"/>
      <c r="F35" s="8"/>
      <c r="G35" s="34" t="s">
        <v>67</v>
      </c>
      <c r="H35" s="30">
        <f>H36+H39</f>
        <v>1268183.5</v>
      </c>
      <c r="I35" s="30">
        <f t="shared" ref="I35:J35" si="6">I36+I39</f>
        <v>1450184</v>
      </c>
      <c r="J35" s="30">
        <f t="shared" si="6"/>
        <v>1094584</v>
      </c>
      <c r="K35" s="30"/>
      <c r="L35" s="30"/>
    </row>
    <row r="36" spans="1:12" ht="25.5">
      <c r="A36" s="8"/>
      <c r="B36" s="8"/>
      <c r="C36" s="9"/>
      <c r="D36" s="8">
        <v>6711</v>
      </c>
      <c r="E36" s="9"/>
      <c r="F36" s="9"/>
      <c r="G36" s="34" t="s">
        <v>68</v>
      </c>
      <c r="H36" s="30">
        <f>H37+H38</f>
        <v>1215640</v>
      </c>
      <c r="I36" s="30">
        <f>I37+I38</f>
        <v>1358176</v>
      </c>
      <c r="J36" s="30">
        <f>J37+J38</f>
        <v>937576</v>
      </c>
      <c r="K36" s="30"/>
      <c r="L36" s="30"/>
    </row>
    <row r="37" spans="1:12" ht="30.75" customHeight="1">
      <c r="A37" s="8"/>
      <c r="B37" s="8"/>
      <c r="C37" s="9"/>
      <c r="D37" s="8"/>
      <c r="E37" s="8">
        <v>67111000</v>
      </c>
      <c r="F37" s="8">
        <v>111</v>
      </c>
      <c r="G37" s="34" t="s">
        <v>68</v>
      </c>
      <c r="H37" s="32">
        <v>842643</v>
      </c>
      <c r="I37" s="32">
        <v>937576</v>
      </c>
      <c r="J37" s="32">
        <v>937576</v>
      </c>
      <c r="K37" s="33"/>
      <c r="L37" s="33"/>
    </row>
    <row r="38" spans="1:12" ht="25.5">
      <c r="A38" s="8"/>
      <c r="B38" s="8"/>
      <c r="C38" s="9"/>
      <c r="D38" s="8"/>
      <c r="E38" s="8">
        <v>67111000</v>
      </c>
      <c r="F38" s="8">
        <v>113</v>
      </c>
      <c r="G38" s="34" t="s">
        <v>68</v>
      </c>
      <c r="H38" s="32">
        <v>372997</v>
      </c>
      <c r="I38" s="32">
        <v>420600</v>
      </c>
      <c r="J38" s="32">
        <v>0</v>
      </c>
      <c r="K38" s="33"/>
      <c r="L38" s="33"/>
    </row>
    <row r="39" spans="1:12" ht="25.5">
      <c r="A39" s="8"/>
      <c r="B39" s="8"/>
      <c r="C39" s="9"/>
      <c r="D39" s="8">
        <v>6712</v>
      </c>
      <c r="E39" s="9"/>
      <c r="F39" s="9"/>
      <c r="G39" s="34" t="s">
        <v>69</v>
      </c>
      <c r="H39" s="30">
        <f>H40+H41</f>
        <v>52543.5</v>
      </c>
      <c r="I39" s="30">
        <f t="shared" ref="I39" si="7">I40</f>
        <v>92008</v>
      </c>
      <c r="J39" s="30">
        <f>J40+J41</f>
        <v>157008</v>
      </c>
      <c r="K39" s="30"/>
      <c r="L39" s="30"/>
    </row>
    <row r="40" spans="1:12" ht="25.5">
      <c r="A40" s="8"/>
      <c r="B40" s="8"/>
      <c r="C40" s="9"/>
      <c r="D40" s="9"/>
      <c r="E40" s="8">
        <v>67121000</v>
      </c>
      <c r="F40" s="8">
        <v>111</v>
      </c>
      <c r="G40" s="34" t="s">
        <v>69</v>
      </c>
      <c r="H40" s="32">
        <v>20540.5</v>
      </c>
      <c r="I40" s="32">
        <v>92008</v>
      </c>
      <c r="J40" s="32">
        <v>92008</v>
      </c>
      <c r="K40" s="33"/>
      <c r="L40" s="33"/>
    </row>
    <row r="41" spans="1:12" ht="25.5">
      <c r="A41" s="8"/>
      <c r="B41" s="8"/>
      <c r="C41" s="9"/>
      <c r="D41" s="9"/>
      <c r="E41" s="8">
        <v>67121000</v>
      </c>
      <c r="F41" s="8">
        <v>113</v>
      </c>
      <c r="G41" s="34" t="s">
        <v>69</v>
      </c>
      <c r="H41" s="32">
        <v>32003</v>
      </c>
      <c r="I41" s="32"/>
      <c r="J41" s="32">
        <v>65000</v>
      </c>
      <c r="K41" s="33"/>
      <c r="L41" s="33"/>
    </row>
    <row r="42" spans="1:12" ht="25.5">
      <c r="A42" s="17"/>
      <c r="B42" s="17">
        <v>66</v>
      </c>
      <c r="C42" s="37"/>
      <c r="D42" s="37"/>
      <c r="E42" s="37"/>
      <c r="F42" s="37"/>
      <c r="G42" s="7" t="s">
        <v>222</v>
      </c>
      <c r="H42" s="30">
        <f>H43</f>
        <v>11277.46</v>
      </c>
      <c r="I42" s="30">
        <f t="shared" ref="I42:L43" si="8">I43</f>
        <v>1300</v>
      </c>
      <c r="J42" s="30">
        <f t="shared" si="8"/>
        <v>0</v>
      </c>
      <c r="K42" s="30">
        <f t="shared" si="8"/>
        <v>0</v>
      </c>
      <c r="L42" s="30">
        <f t="shared" si="8"/>
        <v>0</v>
      </c>
    </row>
    <row r="43" spans="1:12" ht="25.5">
      <c r="A43" s="8"/>
      <c r="B43" s="8"/>
      <c r="C43" s="8">
        <v>663</v>
      </c>
      <c r="D43" s="8"/>
      <c r="E43" s="8"/>
      <c r="F43" s="8"/>
      <c r="G43" s="11" t="s">
        <v>222</v>
      </c>
      <c r="H43" s="30">
        <f>H44+H46</f>
        <v>11277.46</v>
      </c>
      <c r="I43" s="30">
        <f t="shared" si="8"/>
        <v>1300</v>
      </c>
      <c r="J43" s="30">
        <f t="shared" si="8"/>
        <v>0</v>
      </c>
      <c r="K43" s="30"/>
      <c r="L43" s="30"/>
    </row>
    <row r="44" spans="1:12">
      <c r="A44" s="8"/>
      <c r="B44" s="8"/>
      <c r="C44" s="8"/>
      <c r="D44" s="8">
        <v>6631</v>
      </c>
      <c r="E44" s="8"/>
      <c r="F44" s="8"/>
      <c r="G44" s="11" t="s">
        <v>223</v>
      </c>
      <c r="H44" s="32">
        <v>3277.46</v>
      </c>
      <c r="I44" s="32">
        <v>1300</v>
      </c>
      <c r="J44" s="32">
        <v>0</v>
      </c>
      <c r="K44" s="32"/>
      <c r="L44" s="32"/>
    </row>
    <row r="45" spans="1:12">
      <c r="A45" s="8"/>
      <c r="B45" s="8"/>
      <c r="C45" s="8"/>
      <c r="D45" s="8"/>
      <c r="E45" s="8">
        <v>66313000</v>
      </c>
      <c r="F45" s="8">
        <v>612</v>
      </c>
      <c r="G45" s="11" t="s">
        <v>223</v>
      </c>
      <c r="H45" s="32">
        <v>3277.46</v>
      </c>
      <c r="I45" s="32">
        <v>1300</v>
      </c>
      <c r="J45" s="32">
        <v>0</v>
      </c>
      <c r="K45" s="32"/>
      <c r="L45" s="32"/>
    </row>
    <row r="46" spans="1:12">
      <c r="A46" s="125"/>
      <c r="B46" s="8"/>
      <c r="C46" s="8"/>
      <c r="D46" s="8">
        <v>6632</v>
      </c>
      <c r="E46" s="8"/>
      <c r="F46" s="8"/>
      <c r="G46" s="11" t="s">
        <v>242</v>
      </c>
      <c r="H46" s="32">
        <v>8000</v>
      </c>
      <c r="I46" s="32">
        <v>0</v>
      </c>
      <c r="J46" s="32">
        <v>0</v>
      </c>
      <c r="K46" s="32"/>
      <c r="L46" s="32"/>
    </row>
    <row r="47" spans="1:12">
      <c r="A47" s="125"/>
      <c r="B47" s="8"/>
      <c r="C47" s="8"/>
      <c r="D47" s="8"/>
      <c r="E47" s="8">
        <v>66313000</v>
      </c>
      <c r="F47" s="8">
        <v>612</v>
      </c>
      <c r="G47" s="11" t="s">
        <v>242</v>
      </c>
      <c r="H47" s="32">
        <v>8000</v>
      </c>
      <c r="I47" s="32">
        <v>0</v>
      </c>
      <c r="J47" s="32">
        <v>0</v>
      </c>
      <c r="K47" s="32"/>
      <c r="L47" s="32"/>
    </row>
    <row r="49" spans="1:12" ht="15.75">
      <c r="A49" s="177" t="s">
        <v>39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</row>
    <row r="51" spans="1:12" ht="25.5">
      <c r="A51" s="29" t="s">
        <v>5</v>
      </c>
      <c r="B51" s="29" t="s">
        <v>6</v>
      </c>
      <c r="C51" s="29" t="s">
        <v>55</v>
      </c>
      <c r="D51" s="29" t="s">
        <v>56</v>
      </c>
      <c r="E51" s="29" t="s">
        <v>70</v>
      </c>
      <c r="F51" s="127"/>
      <c r="G51" s="28" t="s">
        <v>8</v>
      </c>
      <c r="H51" s="93" t="s">
        <v>255</v>
      </c>
      <c r="I51" s="93" t="s">
        <v>256</v>
      </c>
      <c r="J51" s="93" t="s">
        <v>257</v>
      </c>
      <c r="K51" s="94" t="s">
        <v>221</v>
      </c>
      <c r="L51" s="94" t="s">
        <v>259</v>
      </c>
    </row>
    <row r="52" spans="1:12">
      <c r="A52" s="7"/>
      <c r="B52" s="7"/>
      <c r="C52" s="7"/>
      <c r="D52" s="7"/>
      <c r="E52" s="7"/>
      <c r="F52" s="7"/>
      <c r="G52" s="7" t="s">
        <v>1</v>
      </c>
      <c r="H52" s="30">
        <f>H53+H175</f>
        <v>2742072.49</v>
      </c>
      <c r="I52" s="30">
        <f>I53+I175</f>
        <v>3007095.31</v>
      </c>
      <c r="J52" s="30">
        <f>J53+J175</f>
        <v>3280584</v>
      </c>
      <c r="K52" s="30">
        <f>K53+K175</f>
        <v>3305471</v>
      </c>
      <c r="L52" s="30">
        <f>L53+L175</f>
        <v>3369823</v>
      </c>
    </row>
    <row r="53" spans="1:12">
      <c r="A53" s="7">
        <v>3</v>
      </c>
      <c r="B53" s="7"/>
      <c r="C53" s="7"/>
      <c r="D53" s="7"/>
      <c r="E53" s="7"/>
      <c r="F53" s="7"/>
      <c r="G53" s="7" t="s">
        <v>9</v>
      </c>
      <c r="H53" s="30">
        <f>SUM(H54,H76,H160,H169)</f>
        <v>2681621.08</v>
      </c>
      <c r="I53" s="30">
        <f>SUM(I54,I76,I160,I169)</f>
        <v>2915087.31</v>
      </c>
      <c r="J53" s="30">
        <f>SUM(J54,J76,J160,J169)</f>
        <v>3163576</v>
      </c>
      <c r="K53" s="30">
        <f>SUM(K54,K76,K160,K169)</f>
        <v>3213463</v>
      </c>
      <c r="L53" s="30">
        <f>SUM(L54,L76,L157,L166)</f>
        <v>3277815</v>
      </c>
    </row>
    <row r="54" spans="1:12">
      <c r="A54" s="7"/>
      <c r="B54" s="7">
        <v>31</v>
      </c>
      <c r="C54" s="7"/>
      <c r="D54" s="7"/>
      <c r="E54" s="7"/>
      <c r="F54" s="7"/>
      <c r="G54" s="7" t="s">
        <v>10</v>
      </c>
      <c r="H54" s="30">
        <f>SUM(H55,H61,H68)</f>
        <v>1970968.7700000003</v>
      </c>
      <c r="I54" s="30">
        <f>SUM(I55,I61,I68)</f>
        <v>2199882.31</v>
      </c>
      <c r="J54" s="30">
        <f>SUM(J55,J61,J68)</f>
        <v>2246826</v>
      </c>
      <c r="K54" s="30">
        <v>2268276</v>
      </c>
      <c r="L54" s="30">
        <v>2316928</v>
      </c>
    </row>
    <row r="55" spans="1:12">
      <c r="A55" s="8"/>
      <c r="B55" s="8"/>
      <c r="C55" s="8">
        <v>311</v>
      </c>
      <c r="D55" s="8"/>
      <c r="E55" s="8"/>
      <c r="F55" s="8"/>
      <c r="G55" s="40" t="s">
        <v>71</v>
      </c>
      <c r="H55" s="30">
        <f>SUM(H56,H59)</f>
        <v>1623237.7200000002</v>
      </c>
      <c r="I55" s="30">
        <f>SUM(I56,I59)</f>
        <v>1818527</v>
      </c>
      <c r="J55" s="30">
        <f>SUM(J56,J59)</f>
        <v>1845000</v>
      </c>
      <c r="K55" s="32"/>
      <c r="L55" s="32"/>
    </row>
    <row r="56" spans="1:12">
      <c r="A56" s="8"/>
      <c r="B56" s="8"/>
      <c r="C56" s="8"/>
      <c r="D56" s="8">
        <v>3111</v>
      </c>
      <c r="E56" s="8"/>
      <c r="F56" s="8"/>
      <c r="G56" s="40" t="s">
        <v>72</v>
      </c>
      <c r="H56" s="30">
        <f>SUM(H57:H58)</f>
        <v>1595377.11</v>
      </c>
      <c r="I56" s="30">
        <f>SUM(I57:I58)</f>
        <v>1818527</v>
      </c>
      <c r="J56" s="30">
        <f>SUM(J57:J58)</f>
        <v>1845000</v>
      </c>
      <c r="K56" s="32"/>
      <c r="L56" s="32"/>
    </row>
    <row r="57" spans="1:12">
      <c r="A57" s="8"/>
      <c r="B57" s="8"/>
      <c r="C57" s="8"/>
      <c r="D57" s="8"/>
      <c r="E57" s="8">
        <v>31111</v>
      </c>
      <c r="F57" s="8"/>
      <c r="G57" s="40" t="s">
        <v>73</v>
      </c>
      <c r="H57" s="32">
        <v>1595377.11</v>
      </c>
      <c r="I57" s="32">
        <v>1818527</v>
      </c>
      <c r="J57" s="42">
        <v>1845000</v>
      </c>
      <c r="K57" s="32"/>
      <c r="L57" s="32"/>
    </row>
    <row r="58" spans="1:12">
      <c r="A58" s="8"/>
      <c r="B58" s="8"/>
      <c r="C58" s="8"/>
      <c r="D58" s="8"/>
      <c r="E58" s="8">
        <v>31113</v>
      </c>
      <c r="F58" s="8"/>
      <c r="G58" s="40" t="s">
        <v>74</v>
      </c>
      <c r="H58" s="32"/>
      <c r="I58" s="32">
        <v>0</v>
      </c>
      <c r="J58" s="32">
        <v>0</v>
      </c>
      <c r="K58" s="32"/>
      <c r="L58" s="32"/>
    </row>
    <row r="59" spans="1:12">
      <c r="A59" s="8"/>
      <c r="B59" s="8"/>
      <c r="C59" s="8"/>
      <c r="D59" s="8">
        <v>3114</v>
      </c>
      <c r="E59" s="8"/>
      <c r="F59" s="8"/>
      <c r="G59" s="40" t="s">
        <v>75</v>
      </c>
      <c r="H59" s="30">
        <f>H60</f>
        <v>27860.61</v>
      </c>
      <c r="I59" s="30">
        <f>I60</f>
        <v>0</v>
      </c>
      <c r="J59" s="30">
        <f>J60</f>
        <v>0</v>
      </c>
      <c r="K59" s="32"/>
      <c r="L59" s="32"/>
    </row>
    <row r="60" spans="1:12">
      <c r="A60" s="8"/>
      <c r="B60" s="8"/>
      <c r="C60" s="8"/>
      <c r="D60" s="8"/>
      <c r="E60" s="8">
        <v>31141</v>
      </c>
      <c r="F60" s="8"/>
      <c r="G60" s="40" t="s">
        <v>75</v>
      </c>
      <c r="H60" s="32">
        <v>27860.61</v>
      </c>
      <c r="I60" s="32">
        <v>0</v>
      </c>
      <c r="J60" s="32">
        <v>0</v>
      </c>
      <c r="K60" s="32"/>
      <c r="L60" s="32"/>
    </row>
    <row r="61" spans="1:12">
      <c r="A61" s="8"/>
      <c r="B61" s="8"/>
      <c r="C61" s="8">
        <v>312</v>
      </c>
      <c r="D61" s="8"/>
      <c r="E61" s="8"/>
      <c r="F61" s="8"/>
      <c r="G61" s="40" t="s">
        <v>76</v>
      </c>
      <c r="H61" s="30">
        <f>H62</f>
        <v>79633.53</v>
      </c>
      <c r="I61" s="30">
        <f>I62</f>
        <v>84550</v>
      </c>
      <c r="J61" s="30">
        <f>J62</f>
        <v>101826</v>
      </c>
      <c r="K61" s="32"/>
      <c r="L61" s="32"/>
    </row>
    <row r="62" spans="1:12">
      <c r="A62" s="8"/>
      <c r="B62" s="8"/>
      <c r="C62" s="8"/>
      <c r="D62" s="8">
        <v>3121</v>
      </c>
      <c r="E62" s="8"/>
      <c r="F62" s="8"/>
      <c r="G62" s="40" t="s">
        <v>76</v>
      </c>
      <c r="H62" s="30">
        <f>SUM(H63:H67)</f>
        <v>79633.53</v>
      </c>
      <c r="I62" s="30">
        <f>SUM(I63:I67)</f>
        <v>84550</v>
      </c>
      <c r="J62" s="30">
        <f>SUM(J63:J67)</f>
        <v>101826</v>
      </c>
      <c r="K62" s="32"/>
      <c r="L62" s="32"/>
    </row>
    <row r="63" spans="1:12">
      <c r="A63" s="8"/>
      <c r="B63" s="8"/>
      <c r="C63" s="8"/>
      <c r="D63" s="8"/>
      <c r="E63" s="8">
        <v>31212</v>
      </c>
      <c r="F63" s="8"/>
      <c r="G63" s="40" t="s">
        <v>77</v>
      </c>
      <c r="H63" s="32">
        <v>42357.57</v>
      </c>
      <c r="I63" s="32">
        <v>42400</v>
      </c>
      <c r="J63" s="32">
        <v>52026</v>
      </c>
      <c r="K63" s="32"/>
      <c r="L63" s="32"/>
    </row>
    <row r="64" spans="1:12">
      <c r="A64" s="8"/>
      <c r="B64" s="8"/>
      <c r="C64" s="8"/>
      <c r="D64" s="8"/>
      <c r="E64" s="8">
        <v>31213</v>
      </c>
      <c r="F64" s="8"/>
      <c r="G64" s="40" t="s">
        <v>78</v>
      </c>
      <c r="H64" s="32">
        <v>4600</v>
      </c>
      <c r="I64" s="32">
        <v>4600</v>
      </c>
      <c r="J64" s="32">
        <v>4800</v>
      </c>
      <c r="K64" s="32"/>
      <c r="L64" s="32"/>
    </row>
    <row r="65" spans="1:12">
      <c r="A65" s="8"/>
      <c r="B65" s="8"/>
      <c r="C65" s="8"/>
      <c r="D65" s="8"/>
      <c r="E65" s="8">
        <v>31214</v>
      </c>
      <c r="F65" s="8"/>
      <c r="G65" s="40" t="s">
        <v>79</v>
      </c>
      <c r="H65" s="32">
        <v>4472.62</v>
      </c>
      <c r="I65" s="32">
        <v>6550</v>
      </c>
      <c r="J65" s="32">
        <v>9000</v>
      </c>
      <c r="K65" s="32"/>
      <c r="L65" s="32"/>
    </row>
    <row r="66" spans="1:12">
      <c r="A66" s="8"/>
      <c r="B66" s="8"/>
      <c r="C66" s="8"/>
      <c r="D66" s="8"/>
      <c r="E66" s="8">
        <v>31215</v>
      </c>
      <c r="F66" s="8"/>
      <c r="G66" s="40" t="s">
        <v>80</v>
      </c>
      <c r="H66" s="32">
        <v>3903.34</v>
      </c>
      <c r="I66" s="32">
        <v>7000</v>
      </c>
      <c r="J66" s="32">
        <v>8000</v>
      </c>
      <c r="K66" s="32"/>
      <c r="L66" s="32"/>
    </row>
    <row r="67" spans="1:12">
      <c r="A67" s="8"/>
      <c r="B67" s="8"/>
      <c r="C67" s="8"/>
      <c r="D67" s="8"/>
      <c r="E67" s="8">
        <v>31216</v>
      </c>
      <c r="F67" s="8"/>
      <c r="G67" s="40" t="s">
        <v>81</v>
      </c>
      <c r="H67" s="32">
        <v>24300</v>
      </c>
      <c r="I67" s="32">
        <v>24000</v>
      </c>
      <c r="J67" s="32">
        <v>28000</v>
      </c>
      <c r="K67" s="32"/>
      <c r="L67" s="32"/>
    </row>
    <row r="68" spans="1:12">
      <c r="A68" s="8"/>
      <c r="B68" s="8"/>
      <c r="C68" s="8">
        <v>313</v>
      </c>
      <c r="D68" s="8"/>
      <c r="E68" s="8" t="s">
        <v>82</v>
      </c>
      <c r="F68" s="8"/>
      <c r="G68" s="40" t="s">
        <v>83</v>
      </c>
      <c r="H68" s="30">
        <f>SUM(H69,H71,H74)</f>
        <v>268097.52</v>
      </c>
      <c r="I68" s="30">
        <f>SUM(I69,I71,I74)</f>
        <v>296805.31</v>
      </c>
      <c r="J68" s="30">
        <f>SUM(J69,J71,J74)</f>
        <v>300000</v>
      </c>
      <c r="K68" s="32"/>
      <c r="L68" s="32"/>
    </row>
    <row r="69" spans="1:12">
      <c r="A69" s="8"/>
      <c r="B69" s="8"/>
      <c r="C69" s="8"/>
      <c r="D69" s="8">
        <v>3131</v>
      </c>
      <c r="E69" s="8"/>
      <c r="F69" s="8"/>
      <c r="G69" s="40" t="s">
        <v>84</v>
      </c>
      <c r="H69" s="30">
        <f>H70</f>
        <v>0</v>
      </c>
      <c r="I69" s="30">
        <f>I70</f>
        <v>0</v>
      </c>
      <c r="J69" s="30">
        <f>J70</f>
        <v>0</v>
      </c>
      <c r="K69" s="32"/>
      <c r="L69" s="32"/>
    </row>
    <row r="70" spans="1:12">
      <c r="A70" s="8"/>
      <c r="B70" s="8"/>
      <c r="C70" s="8"/>
      <c r="D70" s="8"/>
      <c r="E70" s="8">
        <v>31311</v>
      </c>
      <c r="F70" s="8"/>
      <c r="G70" s="40" t="s">
        <v>84</v>
      </c>
      <c r="H70" s="32">
        <v>0</v>
      </c>
      <c r="I70" s="32">
        <v>0</v>
      </c>
      <c r="J70" s="32">
        <v>0</v>
      </c>
      <c r="K70" s="32"/>
      <c r="L70" s="32"/>
    </row>
    <row r="71" spans="1:12">
      <c r="A71" s="8"/>
      <c r="B71" s="8"/>
      <c r="C71" s="8"/>
      <c r="D71" s="8">
        <v>3132</v>
      </c>
      <c r="E71" s="8"/>
      <c r="F71" s="8"/>
      <c r="G71" s="40" t="s">
        <v>85</v>
      </c>
      <c r="H71" s="30">
        <f>SUM(H72:H73)</f>
        <v>268097.52</v>
      </c>
      <c r="I71" s="30">
        <f>SUM(I72:I73)</f>
        <v>296805.31</v>
      </c>
      <c r="J71" s="30">
        <f>SUM(J72:J73)</f>
        <v>300000</v>
      </c>
      <c r="K71" s="32"/>
      <c r="L71" s="32"/>
    </row>
    <row r="72" spans="1:12">
      <c r="A72" s="8"/>
      <c r="B72" s="8"/>
      <c r="C72" s="8"/>
      <c r="D72" s="8"/>
      <c r="E72" s="8">
        <v>31321</v>
      </c>
      <c r="F72" s="8"/>
      <c r="G72" s="40" t="s">
        <v>85</v>
      </c>
      <c r="H72" s="32">
        <v>268097.52</v>
      </c>
      <c r="I72" s="32">
        <v>296805.31</v>
      </c>
      <c r="J72" s="32">
        <v>300000</v>
      </c>
      <c r="K72" s="32"/>
      <c r="L72" s="32"/>
    </row>
    <row r="73" spans="1:12" ht="25.5">
      <c r="A73" s="8"/>
      <c r="B73" s="8"/>
      <c r="C73" s="8"/>
      <c r="D73" s="8"/>
      <c r="E73" s="8">
        <v>31322</v>
      </c>
      <c r="F73" s="8"/>
      <c r="G73" s="40" t="s">
        <v>86</v>
      </c>
      <c r="H73" s="32">
        <v>0</v>
      </c>
      <c r="I73" s="32">
        <v>0</v>
      </c>
      <c r="J73" s="32">
        <v>0</v>
      </c>
      <c r="K73" s="32"/>
      <c r="L73" s="32"/>
    </row>
    <row r="74" spans="1:12">
      <c r="A74" s="8"/>
      <c r="B74" s="8"/>
      <c r="C74" s="8"/>
      <c r="D74" s="8">
        <v>3133</v>
      </c>
      <c r="E74" s="8"/>
      <c r="F74" s="8"/>
      <c r="G74" s="40" t="s">
        <v>87</v>
      </c>
      <c r="H74" s="30">
        <f>H75</f>
        <v>0</v>
      </c>
      <c r="I74" s="30">
        <f>I75</f>
        <v>0</v>
      </c>
      <c r="J74" s="30">
        <f>J75</f>
        <v>0</v>
      </c>
      <c r="K74" s="30"/>
      <c r="L74" s="30"/>
    </row>
    <row r="75" spans="1:12">
      <c r="A75" s="8"/>
      <c r="B75" s="8"/>
      <c r="C75" s="8"/>
      <c r="D75" s="8"/>
      <c r="E75" s="8">
        <v>31332</v>
      </c>
      <c r="F75" s="8"/>
      <c r="G75" s="40" t="s">
        <v>87</v>
      </c>
      <c r="H75" s="32">
        <v>0</v>
      </c>
      <c r="I75" s="32">
        <v>0</v>
      </c>
      <c r="J75" s="32">
        <v>0</v>
      </c>
      <c r="K75" s="32"/>
      <c r="L75" s="32"/>
    </row>
    <row r="76" spans="1:12">
      <c r="A76" s="17"/>
      <c r="B76" s="17">
        <v>32</v>
      </c>
      <c r="C76" s="37"/>
      <c r="D76" s="37"/>
      <c r="E76" s="37"/>
      <c r="F76" s="37"/>
      <c r="G76" s="39" t="s">
        <v>23</v>
      </c>
      <c r="H76" s="30">
        <f>SUM(H77,H87,H110,H144,H141)</f>
        <v>704631.43</v>
      </c>
      <c r="I76" s="30">
        <f>SUM(I77,I87,I110,I144)</f>
        <v>708905</v>
      </c>
      <c r="J76" s="30">
        <f>SUM(J77,J87,J110,J144)</f>
        <v>909450</v>
      </c>
      <c r="K76" s="30">
        <v>937887</v>
      </c>
      <c r="L76" s="30">
        <v>960887</v>
      </c>
    </row>
    <row r="77" spans="1:12">
      <c r="A77" s="8"/>
      <c r="B77" s="8"/>
      <c r="C77" s="8">
        <v>321</v>
      </c>
      <c r="D77" s="8"/>
      <c r="E77" s="8"/>
      <c r="F77" s="8"/>
      <c r="G77" s="40" t="s">
        <v>88</v>
      </c>
      <c r="H77" s="30">
        <f>SUM(H78,H82,H84)</f>
        <v>42757.06</v>
      </c>
      <c r="I77" s="30">
        <f>SUM(I78,I82,I84)</f>
        <v>44700</v>
      </c>
      <c r="J77" s="30">
        <f>SUM(J78,J82,J84)</f>
        <v>57300</v>
      </c>
      <c r="K77" s="32"/>
      <c r="L77" s="32"/>
    </row>
    <row r="78" spans="1:12">
      <c r="A78" s="8"/>
      <c r="B78" s="17"/>
      <c r="C78" s="8"/>
      <c r="D78" s="8">
        <v>3211</v>
      </c>
      <c r="E78" s="8"/>
      <c r="F78" s="8"/>
      <c r="G78" s="40" t="s">
        <v>89</v>
      </c>
      <c r="H78" s="30">
        <f>SUM(H79:H81)</f>
        <v>432.6</v>
      </c>
      <c r="I78" s="30">
        <f>SUM(I79:I81)</f>
        <v>600</v>
      </c>
      <c r="J78" s="30">
        <f>SUM(J79:J81)</f>
        <v>900</v>
      </c>
      <c r="K78" s="32"/>
      <c r="L78" s="32"/>
    </row>
    <row r="79" spans="1:12">
      <c r="A79" s="8"/>
      <c r="B79" s="17"/>
      <c r="C79" s="8"/>
      <c r="D79" s="8"/>
      <c r="E79" s="8">
        <v>32111</v>
      </c>
      <c r="F79" s="8"/>
      <c r="G79" s="40" t="s">
        <v>90</v>
      </c>
      <c r="H79" s="32">
        <v>240</v>
      </c>
      <c r="I79" s="32">
        <v>400</v>
      </c>
      <c r="J79" s="32">
        <v>500</v>
      </c>
      <c r="K79" s="32"/>
      <c r="L79" s="32"/>
    </row>
    <row r="80" spans="1:12">
      <c r="A80" s="8"/>
      <c r="B80" s="17"/>
      <c r="C80" s="9"/>
      <c r="D80" s="9"/>
      <c r="E80" s="8">
        <v>32113</v>
      </c>
      <c r="F80" s="8"/>
      <c r="G80" s="40" t="s">
        <v>91</v>
      </c>
      <c r="H80" s="32">
        <v>0</v>
      </c>
      <c r="I80" s="32">
        <v>0</v>
      </c>
      <c r="J80" s="32">
        <v>0</v>
      </c>
      <c r="K80" s="32"/>
      <c r="L80" s="32"/>
    </row>
    <row r="81" spans="1:12">
      <c r="A81" s="8"/>
      <c r="B81" s="8"/>
      <c r="C81" s="9"/>
      <c r="D81" s="9"/>
      <c r="E81" s="8">
        <v>32115</v>
      </c>
      <c r="F81" s="8"/>
      <c r="G81" s="40" t="s">
        <v>92</v>
      </c>
      <c r="H81" s="32">
        <v>192.6</v>
      </c>
      <c r="I81" s="32">
        <v>200</v>
      </c>
      <c r="J81" s="32">
        <v>400</v>
      </c>
      <c r="K81" s="32"/>
      <c r="L81" s="32"/>
    </row>
    <row r="82" spans="1:12">
      <c r="A82" s="8"/>
      <c r="B82" s="17"/>
      <c r="C82" s="8"/>
      <c r="D82" s="8">
        <v>3212</v>
      </c>
      <c r="E82" s="8"/>
      <c r="F82" s="8"/>
      <c r="G82" s="40" t="s">
        <v>93</v>
      </c>
      <c r="H82" s="30">
        <f>H83</f>
        <v>41844.46</v>
      </c>
      <c r="I82" s="30">
        <f>I83</f>
        <v>43000</v>
      </c>
      <c r="J82" s="30">
        <f>J83</f>
        <v>55000</v>
      </c>
      <c r="K82" s="32"/>
      <c r="L82" s="32"/>
    </row>
    <row r="83" spans="1:12">
      <c r="A83" s="8"/>
      <c r="B83" s="17"/>
      <c r="C83" s="8"/>
      <c r="D83" s="8"/>
      <c r="E83" s="8">
        <v>32121</v>
      </c>
      <c r="F83" s="8"/>
      <c r="G83" s="40" t="s">
        <v>94</v>
      </c>
      <c r="H83" s="32">
        <v>41844.46</v>
      </c>
      <c r="I83" s="32">
        <v>43000</v>
      </c>
      <c r="J83" s="32">
        <v>55000</v>
      </c>
      <c r="K83" s="32"/>
      <c r="L83" s="32"/>
    </row>
    <row r="84" spans="1:12">
      <c r="A84" s="8"/>
      <c r="B84" s="17"/>
      <c r="C84" s="8"/>
      <c r="D84" s="8">
        <v>3213</v>
      </c>
      <c r="E84" s="8"/>
      <c r="F84" s="8"/>
      <c r="G84" s="40" t="s">
        <v>95</v>
      </c>
      <c r="H84" s="30">
        <f>H85</f>
        <v>480</v>
      </c>
      <c r="I84" s="30">
        <f>I85+I86</f>
        <v>1100</v>
      </c>
      <c r="J84" s="30">
        <f>J85+J86</f>
        <v>1400</v>
      </c>
      <c r="K84" s="32"/>
      <c r="L84" s="32"/>
    </row>
    <row r="85" spans="1:12">
      <c r="A85" s="8"/>
      <c r="B85" s="17"/>
      <c r="C85" s="8"/>
      <c r="D85" s="8"/>
      <c r="E85" s="8">
        <v>32131</v>
      </c>
      <c r="F85" s="8"/>
      <c r="G85" s="40" t="s">
        <v>96</v>
      </c>
      <c r="H85" s="32">
        <v>480</v>
      </c>
      <c r="I85" s="32">
        <v>400</v>
      </c>
      <c r="J85" s="32">
        <v>600</v>
      </c>
      <c r="K85" s="32"/>
      <c r="L85" s="32"/>
    </row>
    <row r="86" spans="1:12">
      <c r="A86" s="8"/>
      <c r="B86" s="17"/>
      <c r="C86" s="8"/>
      <c r="D86" s="8"/>
      <c r="E86" s="8">
        <v>32132</v>
      </c>
      <c r="F86" s="8"/>
      <c r="G86" s="11" t="s">
        <v>276</v>
      </c>
      <c r="H86" s="32"/>
      <c r="I86" s="32">
        <v>700</v>
      </c>
      <c r="J86" s="32">
        <v>800</v>
      </c>
      <c r="K86" s="32"/>
      <c r="L86" s="32"/>
    </row>
    <row r="87" spans="1:12">
      <c r="A87" s="8"/>
      <c r="B87" s="8"/>
      <c r="C87" s="8">
        <v>322</v>
      </c>
      <c r="D87" s="8"/>
      <c r="E87" s="8"/>
      <c r="F87" s="8"/>
      <c r="G87" s="40" t="s">
        <v>97</v>
      </c>
      <c r="H87" s="30">
        <f>SUM(H88,H93,H97,H102,H106,H108)</f>
        <v>529200.06000000006</v>
      </c>
      <c r="I87" s="30">
        <f>SUM(I88,I93,I97,I102,I106,I108)</f>
        <v>525155</v>
      </c>
      <c r="J87" s="30">
        <f>SUM(J88,J93,J97,J102,J106,J108)</f>
        <v>623200</v>
      </c>
      <c r="K87" s="30"/>
      <c r="L87" s="30"/>
    </row>
    <row r="88" spans="1:12">
      <c r="A88" s="8"/>
      <c r="B88" s="17"/>
      <c r="C88" s="8"/>
      <c r="D88" s="8">
        <v>3221</v>
      </c>
      <c r="E88" s="8" t="s">
        <v>82</v>
      </c>
      <c r="F88" s="8"/>
      <c r="G88" s="40" t="s">
        <v>98</v>
      </c>
      <c r="H88" s="30">
        <f>SUM(H89:H92)</f>
        <v>30674.45</v>
      </c>
      <c r="I88" s="30">
        <f>SUM(I89:I92)</f>
        <v>32905</v>
      </c>
      <c r="J88" s="30">
        <f>SUM(J89:J92)</f>
        <v>47900</v>
      </c>
      <c r="K88" s="32"/>
      <c r="L88" s="32"/>
    </row>
    <row r="89" spans="1:12">
      <c r="A89" s="8"/>
      <c r="B89" s="17"/>
      <c r="C89" s="8"/>
      <c r="D89" s="8"/>
      <c r="E89" s="8">
        <v>32211</v>
      </c>
      <c r="F89" s="8"/>
      <c r="G89" s="40" t="s">
        <v>99</v>
      </c>
      <c r="H89" s="32">
        <v>1780.86</v>
      </c>
      <c r="I89" s="32">
        <v>2000</v>
      </c>
      <c r="J89" s="32">
        <v>7500</v>
      </c>
      <c r="K89" s="32"/>
      <c r="L89" s="32"/>
    </row>
    <row r="90" spans="1:12">
      <c r="A90" s="8"/>
      <c r="B90" s="17"/>
      <c r="C90" s="9"/>
      <c r="D90" s="9"/>
      <c r="E90" s="8">
        <v>32212</v>
      </c>
      <c r="F90" s="8"/>
      <c r="G90" s="40" t="s">
        <v>100</v>
      </c>
      <c r="H90" s="32">
        <v>0</v>
      </c>
      <c r="I90" s="32">
        <v>405</v>
      </c>
      <c r="J90" s="32">
        <v>400</v>
      </c>
      <c r="K90" s="32"/>
      <c r="L90" s="32"/>
    </row>
    <row r="91" spans="1:12">
      <c r="A91" s="8"/>
      <c r="B91" s="8"/>
      <c r="C91" s="9"/>
      <c r="D91" s="9"/>
      <c r="E91" s="8">
        <v>32214</v>
      </c>
      <c r="F91" s="8"/>
      <c r="G91" s="40" t="s">
        <v>101</v>
      </c>
      <c r="H91" s="32">
        <v>20312.48</v>
      </c>
      <c r="I91" s="32">
        <v>21500</v>
      </c>
      <c r="J91" s="32">
        <v>23000</v>
      </c>
      <c r="K91" s="32"/>
      <c r="L91" s="32"/>
    </row>
    <row r="92" spans="1:12">
      <c r="A92" s="8"/>
      <c r="B92" s="8"/>
      <c r="C92" s="9"/>
      <c r="D92" s="9"/>
      <c r="E92" s="8">
        <v>32216</v>
      </c>
      <c r="F92" s="8"/>
      <c r="G92" s="40" t="s">
        <v>102</v>
      </c>
      <c r="H92" s="32">
        <v>8581.11</v>
      </c>
      <c r="I92" s="32">
        <v>9000</v>
      </c>
      <c r="J92" s="32">
        <v>17000</v>
      </c>
      <c r="K92" s="32"/>
      <c r="L92" s="32"/>
    </row>
    <row r="93" spans="1:12">
      <c r="A93" s="8"/>
      <c r="B93" s="17"/>
      <c r="C93" s="8"/>
      <c r="D93" s="8">
        <v>3222</v>
      </c>
      <c r="E93" s="8" t="s">
        <v>82</v>
      </c>
      <c r="F93" s="8"/>
      <c r="G93" s="40" t="s">
        <v>103</v>
      </c>
      <c r="H93" s="30">
        <f>SUM(H94:H96)</f>
        <v>285207.46000000002</v>
      </c>
      <c r="I93" s="30">
        <f>SUM(I94:I96)</f>
        <v>287750</v>
      </c>
      <c r="J93" s="30">
        <f>SUM(J94:J96)</f>
        <v>309500</v>
      </c>
      <c r="K93" s="32"/>
      <c r="L93" s="32"/>
    </row>
    <row r="94" spans="1:12">
      <c r="A94" s="8"/>
      <c r="B94" s="17"/>
      <c r="C94" s="8"/>
      <c r="D94" s="8"/>
      <c r="E94" s="8">
        <v>32224</v>
      </c>
      <c r="F94" s="8"/>
      <c r="G94" s="40" t="s">
        <v>104</v>
      </c>
      <c r="H94" s="32">
        <v>264282.23999999999</v>
      </c>
      <c r="I94" s="32">
        <v>270000</v>
      </c>
      <c r="J94" s="32">
        <v>290000</v>
      </c>
      <c r="K94" s="32"/>
      <c r="L94" s="32"/>
    </row>
    <row r="95" spans="1:12">
      <c r="A95" s="8"/>
      <c r="B95" s="17"/>
      <c r="C95" s="8"/>
      <c r="D95" s="8"/>
      <c r="E95" s="8">
        <v>32226</v>
      </c>
      <c r="F95" s="8"/>
      <c r="G95" s="11" t="s">
        <v>105</v>
      </c>
      <c r="H95" s="32">
        <v>1088.33</v>
      </c>
      <c r="I95" s="32">
        <v>1000</v>
      </c>
      <c r="J95" s="32">
        <v>1500</v>
      </c>
      <c r="K95" s="32"/>
      <c r="L95" s="32"/>
    </row>
    <row r="96" spans="1:12">
      <c r="A96" s="8"/>
      <c r="B96" s="17"/>
      <c r="C96" s="9"/>
      <c r="D96" s="9"/>
      <c r="E96" s="8">
        <v>32229</v>
      </c>
      <c r="F96" s="8"/>
      <c r="G96" s="40" t="s">
        <v>106</v>
      </c>
      <c r="H96" s="32">
        <v>19836.89</v>
      </c>
      <c r="I96" s="32">
        <v>16750</v>
      </c>
      <c r="J96" s="32">
        <v>18000</v>
      </c>
      <c r="K96" s="32"/>
      <c r="L96" s="32"/>
    </row>
    <row r="97" spans="1:12">
      <c r="A97" s="8"/>
      <c r="B97" s="17"/>
      <c r="C97" s="8"/>
      <c r="D97" s="8">
        <v>3223</v>
      </c>
      <c r="E97" s="8" t="s">
        <v>82</v>
      </c>
      <c r="F97" s="8"/>
      <c r="G97" s="40" t="s">
        <v>107</v>
      </c>
      <c r="H97" s="30">
        <f>SUM(H98:H101)</f>
        <v>185831.61</v>
      </c>
      <c r="I97" s="30">
        <f>SUM(I98:I101)</f>
        <v>188500</v>
      </c>
      <c r="J97" s="30">
        <f>SUM(J98:J101)</f>
        <v>216800</v>
      </c>
      <c r="K97" s="32"/>
      <c r="L97" s="32"/>
    </row>
    <row r="98" spans="1:12">
      <c r="A98" s="8"/>
      <c r="B98" s="17"/>
      <c r="C98" s="8"/>
      <c r="D98" s="8"/>
      <c r="E98" s="8">
        <v>32231</v>
      </c>
      <c r="F98" s="8"/>
      <c r="G98" s="40" t="s">
        <v>108</v>
      </c>
      <c r="H98" s="32">
        <v>60224.79</v>
      </c>
      <c r="I98" s="32">
        <v>63000</v>
      </c>
      <c r="J98" s="32">
        <v>87800</v>
      </c>
      <c r="K98" s="32"/>
      <c r="L98" s="32"/>
    </row>
    <row r="99" spans="1:12">
      <c r="A99" s="8"/>
      <c r="B99" s="17"/>
      <c r="C99" s="8"/>
      <c r="D99" s="8"/>
      <c r="E99" s="8">
        <v>32232</v>
      </c>
      <c r="F99" s="8"/>
      <c r="G99" s="11" t="s">
        <v>109</v>
      </c>
      <c r="H99" s="32">
        <v>110048.52</v>
      </c>
      <c r="I99" s="32">
        <v>110000</v>
      </c>
      <c r="J99" s="32">
        <v>110000</v>
      </c>
      <c r="K99" s="32"/>
      <c r="L99" s="32"/>
    </row>
    <row r="100" spans="1:12">
      <c r="A100" s="8"/>
      <c r="B100" s="17"/>
      <c r="C100" s="9"/>
      <c r="D100" s="9"/>
      <c r="E100" s="8">
        <v>32233</v>
      </c>
      <c r="F100" s="8"/>
      <c r="G100" s="40" t="s">
        <v>110</v>
      </c>
      <c r="H100" s="32">
        <v>12530.9</v>
      </c>
      <c r="I100" s="32">
        <v>12000</v>
      </c>
      <c r="J100" s="32">
        <v>15000</v>
      </c>
      <c r="K100" s="32"/>
      <c r="L100" s="32"/>
    </row>
    <row r="101" spans="1:12">
      <c r="A101" s="8"/>
      <c r="B101" s="8"/>
      <c r="C101" s="9"/>
      <c r="D101" s="9"/>
      <c r="E101" s="8">
        <v>32234</v>
      </c>
      <c r="F101" s="8"/>
      <c r="G101" s="40" t="s">
        <v>111</v>
      </c>
      <c r="H101" s="32">
        <v>3027.4</v>
      </c>
      <c r="I101" s="32">
        <v>3500</v>
      </c>
      <c r="J101" s="32">
        <v>4000</v>
      </c>
      <c r="K101" s="32"/>
      <c r="L101" s="32"/>
    </row>
    <row r="102" spans="1:12">
      <c r="A102" s="8"/>
      <c r="B102" s="17"/>
      <c r="C102" s="8"/>
      <c r="D102" s="8">
        <v>3224</v>
      </c>
      <c r="E102" s="8" t="s">
        <v>82</v>
      </c>
      <c r="F102" s="8"/>
      <c r="G102" s="40" t="s">
        <v>112</v>
      </c>
      <c r="H102" s="30">
        <f>SUM(H103:H105)</f>
        <v>7110.7</v>
      </c>
      <c r="I102" s="30">
        <f>SUM(I103:I105)</f>
        <v>7500</v>
      </c>
      <c r="J102" s="30">
        <f>SUM(J103:J105)</f>
        <v>21000</v>
      </c>
      <c r="K102" s="32"/>
      <c r="L102" s="32"/>
    </row>
    <row r="103" spans="1:12" ht="25.5">
      <c r="A103" s="8"/>
      <c r="B103" s="17"/>
      <c r="C103" s="8"/>
      <c r="D103" s="8"/>
      <c r="E103" s="8">
        <v>32241</v>
      </c>
      <c r="F103" s="8"/>
      <c r="G103" s="40" t="s">
        <v>113</v>
      </c>
      <c r="H103" s="32">
        <v>6251.84</v>
      </c>
      <c r="I103" s="32">
        <v>6600</v>
      </c>
      <c r="J103" s="32">
        <v>15000</v>
      </c>
      <c r="K103" s="32"/>
      <c r="L103" s="32"/>
    </row>
    <row r="104" spans="1:12" ht="25.5">
      <c r="A104" s="8"/>
      <c r="B104" s="17"/>
      <c r="C104" s="9"/>
      <c r="D104" s="9"/>
      <c r="E104" s="8">
        <v>32242</v>
      </c>
      <c r="F104" s="8"/>
      <c r="G104" s="40" t="s">
        <v>114</v>
      </c>
      <c r="H104" s="32">
        <v>697.53</v>
      </c>
      <c r="I104" s="32">
        <v>700</v>
      </c>
      <c r="J104" s="32">
        <v>5000</v>
      </c>
      <c r="K104" s="32"/>
      <c r="L104" s="32"/>
    </row>
    <row r="105" spans="1:12" ht="25.5">
      <c r="A105" s="8"/>
      <c r="B105" s="8"/>
      <c r="C105" s="9"/>
      <c r="D105" s="9"/>
      <c r="E105" s="8">
        <v>32243</v>
      </c>
      <c r="F105" s="8"/>
      <c r="G105" s="40" t="s">
        <v>115</v>
      </c>
      <c r="H105" s="32">
        <v>161.33000000000001</v>
      </c>
      <c r="I105" s="32">
        <v>200</v>
      </c>
      <c r="J105" s="32">
        <v>1000</v>
      </c>
      <c r="K105" s="32"/>
      <c r="L105" s="32"/>
    </row>
    <row r="106" spans="1:12">
      <c r="A106" s="8"/>
      <c r="B106" s="17"/>
      <c r="C106" s="8"/>
      <c r="D106" s="8">
        <v>3225</v>
      </c>
      <c r="E106" s="8" t="s">
        <v>82</v>
      </c>
      <c r="F106" s="8"/>
      <c r="G106" s="40" t="s">
        <v>116</v>
      </c>
      <c r="H106" s="30">
        <f>H107</f>
        <v>11461.08</v>
      </c>
      <c r="I106" s="30">
        <f>I107</f>
        <v>8000</v>
      </c>
      <c r="J106" s="30">
        <f>J107</f>
        <v>14000</v>
      </c>
      <c r="K106" s="32"/>
      <c r="L106" s="32"/>
    </row>
    <row r="107" spans="1:12">
      <c r="A107" s="8"/>
      <c r="B107" s="17"/>
      <c r="C107" s="8"/>
      <c r="D107" s="8"/>
      <c r="E107" s="8">
        <v>32251</v>
      </c>
      <c r="F107" s="8"/>
      <c r="G107" s="40" t="s">
        <v>117</v>
      </c>
      <c r="H107" s="32">
        <v>11461.08</v>
      </c>
      <c r="I107" s="32">
        <v>8000</v>
      </c>
      <c r="J107" s="32">
        <v>14000</v>
      </c>
      <c r="K107" s="32"/>
      <c r="L107" s="32"/>
    </row>
    <row r="108" spans="1:12">
      <c r="A108" s="8"/>
      <c r="B108" s="17"/>
      <c r="C108" s="8"/>
      <c r="D108" s="8">
        <v>3227</v>
      </c>
      <c r="E108" s="8" t="s">
        <v>82</v>
      </c>
      <c r="F108" s="8"/>
      <c r="G108" s="40" t="s">
        <v>118</v>
      </c>
      <c r="H108" s="30">
        <f>H109</f>
        <v>8914.76</v>
      </c>
      <c r="I108" s="30">
        <f>I109</f>
        <v>500</v>
      </c>
      <c r="J108" s="30">
        <f>J109</f>
        <v>14000</v>
      </c>
      <c r="K108" s="32"/>
      <c r="L108" s="32"/>
    </row>
    <row r="109" spans="1:12">
      <c r="A109" s="8"/>
      <c r="B109" s="17"/>
      <c r="C109" s="8"/>
      <c r="D109" s="8"/>
      <c r="E109" s="8">
        <v>32271</v>
      </c>
      <c r="F109" s="8"/>
      <c r="G109" s="40" t="s">
        <v>118</v>
      </c>
      <c r="H109" s="32">
        <v>8914.76</v>
      </c>
      <c r="I109" s="32">
        <v>500</v>
      </c>
      <c r="J109" s="32">
        <v>14000</v>
      </c>
      <c r="K109" s="32"/>
      <c r="L109" s="32"/>
    </row>
    <row r="110" spans="1:12">
      <c r="A110" s="8"/>
      <c r="B110" s="8"/>
      <c r="C110" s="8">
        <v>323</v>
      </c>
      <c r="D110" s="8"/>
      <c r="E110" s="8"/>
      <c r="F110" s="8"/>
      <c r="G110" s="40" t="s">
        <v>119</v>
      </c>
      <c r="H110" s="30">
        <f>SUM(H111,H115,H119,H123,H129,H132,H134,H137)</f>
        <v>118150.31999999999</v>
      </c>
      <c r="I110" s="30">
        <f>SUM(I111,I115,I119,I123,I129,I132,I134,I137)</f>
        <v>122250</v>
      </c>
      <c r="J110" s="30">
        <f>SUM(J111,J115,J119,J123,J129,J132,J134,J137)</f>
        <v>208550</v>
      </c>
      <c r="K110" s="32"/>
      <c r="L110" s="32"/>
    </row>
    <row r="111" spans="1:12">
      <c r="A111" s="8"/>
      <c r="B111" s="17"/>
      <c r="C111" s="8"/>
      <c r="D111" s="8">
        <v>3231</v>
      </c>
      <c r="E111" s="8" t="s">
        <v>82</v>
      </c>
      <c r="F111" s="8"/>
      <c r="G111" s="40" t="s">
        <v>120</v>
      </c>
      <c r="H111" s="30">
        <f>SUM(H112:H114)</f>
        <v>5081.32</v>
      </c>
      <c r="I111" s="30">
        <f>SUM(I112:I114)</f>
        <v>5300</v>
      </c>
      <c r="J111" s="30">
        <f>SUM(J112:J114)</f>
        <v>5300</v>
      </c>
      <c r="K111" s="32"/>
      <c r="L111" s="32"/>
    </row>
    <row r="112" spans="1:12">
      <c r="A112" s="8"/>
      <c r="B112" s="17"/>
      <c r="C112" s="8"/>
      <c r="D112" s="8"/>
      <c r="E112" s="8">
        <v>32311</v>
      </c>
      <c r="F112" s="8"/>
      <c r="G112" s="40" t="s">
        <v>121</v>
      </c>
      <c r="H112" s="32">
        <v>4778.24</v>
      </c>
      <c r="I112" s="32">
        <v>4900</v>
      </c>
      <c r="J112" s="32">
        <v>4900</v>
      </c>
      <c r="K112" s="32"/>
      <c r="L112" s="32"/>
    </row>
    <row r="113" spans="1:12">
      <c r="A113" s="8"/>
      <c r="B113" s="17"/>
      <c r="C113" s="8"/>
      <c r="D113" s="8"/>
      <c r="E113" s="46">
        <v>32312</v>
      </c>
      <c r="F113" s="46"/>
      <c r="G113" s="47" t="s">
        <v>122</v>
      </c>
      <c r="H113" s="32">
        <v>0</v>
      </c>
      <c r="I113" s="32">
        <v>0</v>
      </c>
      <c r="J113" s="32">
        <v>0</v>
      </c>
      <c r="K113" s="32"/>
      <c r="L113" s="32"/>
    </row>
    <row r="114" spans="1:12">
      <c r="A114" s="8"/>
      <c r="B114" s="8"/>
      <c r="C114" s="9"/>
      <c r="D114" s="9"/>
      <c r="E114" s="8">
        <v>32313</v>
      </c>
      <c r="F114" s="8"/>
      <c r="G114" s="40" t="s">
        <v>123</v>
      </c>
      <c r="H114" s="32">
        <v>303.08</v>
      </c>
      <c r="I114" s="32">
        <v>400</v>
      </c>
      <c r="J114" s="32">
        <v>400</v>
      </c>
      <c r="K114" s="32"/>
      <c r="L114" s="32"/>
    </row>
    <row r="115" spans="1:12">
      <c r="A115" s="8"/>
      <c r="B115" s="17"/>
      <c r="C115" s="8"/>
      <c r="D115" s="8">
        <v>3232</v>
      </c>
      <c r="E115" s="8" t="s">
        <v>82</v>
      </c>
      <c r="F115" s="8"/>
      <c r="G115" s="40" t="s">
        <v>124</v>
      </c>
      <c r="H115" s="30">
        <f>SUM(H116:H118)</f>
        <v>20138.460000000003</v>
      </c>
      <c r="I115" s="30">
        <f>SUM(I116:I118)</f>
        <v>24500</v>
      </c>
      <c r="J115" s="30">
        <f>SUM(J116:J118)</f>
        <v>83500</v>
      </c>
      <c r="K115" s="32"/>
      <c r="L115" s="32"/>
    </row>
    <row r="116" spans="1:12" ht="25.5">
      <c r="A116" s="8"/>
      <c r="B116" s="17"/>
      <c r="C116" s="8"/>
      <c r="D116" s="8"/>
      <c r="E116" s="8">
        <v>32321</v>
      </c>
      <c r="F116" s="8"/>
      <c r="G116" s="40" t="s">
        <v>125</v>
      </c>
      <c r="H116" s="32">
        <v>11900.11</v>
      </c>
      <c r="I116" s="32">
        <v>13000</v>
      </c>
      <c r="J116" s="32">
        <v>68000</v>
      </c>
      <c r="K116" s="32"/>
      <c r="L116" s="32"/>
    </row>
    <row r="117" spans="1:12" ht="25.5">
      <c r="A117" s="8"/>
      <c r="B117" s="17"/>
      <c r="C117" s="9"/>
      <c r="D117" s="9"/>
      <c r="E117" s="8">
        <v>32322</v>
      </c>
      <c r="F117" s="8"/>
      <c r="G117" s="40" t="s">
        <v>126</v>
      </c>
      <c r="H117" s="32">
        <v>5566.06</v>
      </c>
      <c r="I117" s="32">
        <v>9000</v>
      </c>
      <c r="J117" s="32">
        <v>13000</v>
      </c>
      <c r="K117" s="32"/>
      <c r="L117" s="32"/>
    </row>
    <row r="118" spans="1:12" ht="25.5">
      <c r="A118" s="8"/>
      <c r="B118" s="8"/>
      <c r="C118" s="9"/>
      <c r="D118" s="9"/>
      <c r="E118" s="8">
        <v>32323</v>
      </c>
      <c r="F118" s="8"/>
      <c r="G118" s="40" t="s">
        <v>127</v>
      </c>
      <c r="H118" s="32">
        <v>2672.29</v>
      </c>
      <c r="I118" s="32">
        <v>2500</v>
      </c>
      <c r="J118" s="32">
        <v>2500</v>
      </c>
      <c r="K118" s="32"/>
      <c r="L118" s="32"/>
    </row>
    <row r="119" spans="1:12">
      <c r="A119" s="8"/>
      <c r="B119" s="17"/>
      <c r="C119" s="8"/>
      <c r="D119" s="8">
        <v>3233</v>
      </c>
      <c r="E119" s="8" t="s">
        <v>82</v>
      </c>
      <c r="F119" s="8"/>
      <c r="G119" s="40" t="s">
        <v>128</v>
      </c>
      <c r="H119" s="30">
        <f>SUM(H120:H122)</f>
        <v>3188.09</v>
      </c>
      <c r="I119" s="30">
        <f>SUM(I120:I122)</f>
        <v>1500</v>
      </c>
      <c r="J119" s="30">
        <f>SUM(J120:J122)</f>
        <v>9000</v>
      </c>
      <c r="K119" s="32"/>
      <c r="L119" s="32"/>
    </row>
    <row r="120" spans="1:12">
      <c r="A120" s="8"/>
      <c r="B120" s="17"/>
      <c r="C120" s="8"/>
      <c r="D120" s="8"/>
      <c r="E120" s="46">
        <v>32331</v>
      </c>
      <c r="F120" s="46"/>
      <c r="G120" s="47" t="s">
        <v>129</v>
      </c>
      <c r="H120" s="32">
        <v>0</v>
      </c>
      <c r="I120" s="32">
        <v>0</v>
      </c>
      <c r="J120" s="32">
        <v>0</v>
      </c>
      <c r="K120" s="32"/>
      <c r="L120" s="32"/>
    </row>
    <row r="121" spans="1:12">
      <c r="A121" s="8"/>
      <c r="B121" s="17"/>
      <c r="C121" s="8"/>
      <c r="D121" s="8"/>
      <c r="E121" s="8">
        <v>32332</v>
      </c>
      <c r="F121" s="8"/>
      <c r="G121" s="11" t="s">
        <v>130</v>
      </c>
      <c r="H121" s="32"/>
      <c r="I121" s="32">
        <v>0</v>
      </c>
      <c r="J121" s="32">
        <v>0</v>
      </c>
      <c r="K121" s="32"/>
      <c r="L121" s="32"/>
    </row>
    <row r="122" spans="1:12">
      <c r="A122" s="8"/>
      <c r="B122" s="17"/>
      <c r="C122" s="8"/>
      <c r="D122" s="8"/>
      <c r="E122" s="8">
        <v>32339</v>
      </c>
      <c r="F122" s="8"/>
      <c r="G122" s="11" t="s">
        <v>131</v>
      </c>
      <c r="H122" s="32">
        <v>3188.09</v>
      </c>
      <c r="I122" s="32">
        <v>1500</v>
      </c>
      <c r="J122" s="32">
        <v>9000</v>
      </c>
      <c r="K122" s="32"/>
      <c r="L122" s="32"/>
    </row>
    <row r="123" spans="1:12">
      <c r="A123" s="8"/>
      <c r="B123" s="17"/>
      <c r="C123" s="8"/>
      <c r="D123" s="8">
        <v>3234</v>
      </c>
      <c r="E123" s="8" t="s">
        <v>82</v>
      </c>
      <c r="F123" s="8"/>
      <c r="G123" s="40" t="s">
        <v>132</v>
      </c>
      <c r="H123" s="30">
        <f>SUM(H124:H128)</f>
        <v>62308.499999999993</v>
      </c>
      <c r="I123" s="30">
        <f>SUM(I124:I128)</f>
        <v>73650</v>
      </c>
      <c r="J123" s="30">
        <f>SUM(J124:J128)</f>
        <v>81250</v>
      </c>
      <c r="K123" s="32"/>
      <c r="L123" s="32"/>
    </row>
    <row r="124" spans="1:12">
      <c r="A124" s="8"/>
      <c r="B124" s="17"/>
      <c r="C124" s="8"/>
      <c r="D124" s="8"/>
      <c r="E124" s="8">
        <v>32341</v>
      </c>
      <c r="F124" s="8"/>
      <c r="G124" s="40" t="s">
        <v>133</v>
      </c>
      <c r="H124" s="32">
        <v>27409.759999999998</v>
      </c>
      <c r="I124" s="32">
        <v>27000</v>
      </c>
      <c r="J124" s="32">
        <v>27600</v>
      </c>
      <c r="K124" s="32"/>
      <c r="L124" s="32"/>
    </row>
    <row r="125" spans="1:12">
      <c r="A125" s="8"/>
      <c r="B125" s="17"/>
      <c r="C125" s="9"/>
      <c r="D125" s="9"/>
      <c r="E125" s="8">
        <v>32342</v>
      </c>
      <c r="F125" s="8"/>
      <c r="G125" s="40" t="s">
        <v>134</v>
      </c>
      <c r="H125" s="32">
        <v>24967.11</v>
      </c>
      <c r="I125" s="32">
        <v>35000</v>
      </c>
      <c r="J125" s="32">
        <v>37200</v>
      </c>
      <c r="K125" s="32"/>
      <c r="L125" s="32"/>
    </row>
    <row r="126" spans="1:12">
      <c r="A126" s="8"/>
      <c r="B126" s="8"/>
      <c r="C126" s="9"/>
      <c r="D126" s="9"/>
      <c r="E126" s="8">
        <v>32343</v>
      </c>
      <c r="F126" s="8"/>
      <c r="G126" s="40" t="s">
        <v>135</v>
      </c>
      <c r="H126" s="32">
        <v>750</v>
      </c>
      <c r="I126" s="32">
        <v>2450</v>
      </c>
      <c r="J126" s="32">
        <v>2450</v>
      </c>
      <c r="K126" s="32"/>
      <c r="L126" s="32"/>
    </row>
    <row r="127" spans="1:12">
      <c r="A127" s="8"/>
      <c r="B127" s="17"/>
      <c r="C127" s="8"/>
      <c r="D127" s="8"/>
      <c r="E127" s="8">
        <v>32344</v>
      </c>
      <c r="F127" s="8"/>
      <c r="G127" s="40" t="s">
        <v>136</v>
      </c>
      <c r="H127" s="32">
        <v>0</v>
      </c>
      <c r="I127" s="32">
        <v>0</v>
      </c>
      <c r="J127" s="32">
        <v>0</v>
      </c>
      <c r="K127" s="32"/>
      <c r="L127" s="32"/>
    </row>
    <row r="128" spans="1:12">
      <c r="A128" s="8"/>
      <c r="B128" s="17"/>
      <c r="C128" s="9"/>
      <c r="D128" s="9"/>
      <c r="E128" s="8">
        <v>32349</v>
      </c>
      <c r="F128" s="8"/>
      <c r="G128" s="40" t="s">
        <v>137</v>
      </c>
      <c r="H128" s="32">
        <v>9181.6299999999992</v>
      </c>
      <c r="I128" s="32">
        <v>9200</v>
      </c>
      <c r="J128" s="32">
        <v>14000</v>
      </c>
      <c r="K128" s="32"/>
      <c r="L128" s="32"/>
    </row>
    <row r="129" spans="1:12">
      <c r="A129" s="8"/>
      <c r="B129" s="17"/>
      <c r="C129" s="8"/>
      <c r="D129" s="8">
        <v>3236</v>
      </c>
      <c r="E129" s="8" t="s">
        <v>82</v>
      </c>
      <c r="F129" s="8"/>
      <c r="G129" s="40" t="s">
        <v>138</v>
      </c>
      <c r="H129" s="30">
        <f>SUM(H130:H131)</f>
        <v>1988.3</v>
      </c>
      <c r="I129" s="30">
        <f>SUM(I130:I131)</f>
        <v>2700</v>
      </c>
      <c r="J129" s="30">
        <f>SUM(J130:J131)</f>
        <v>2700</v>
      </c>
      <c r="K129" s="32"/>
      <c r="L129" s="32"/>
    </row>
    <row r="130" spans="1:12">
      <c r="A130" s="8"/>
      <c r="B130" s="17"/>
      <c r="C130" s="8"/>
      <c r="D130" s="8"/>
      <c r="E130" s="8">
        <v>32361</v>
      </c>
      <c r="F130" s="8"/>
      <c r="G130" s="40" t="s">
        <v>139</v>
      </c>
      <c r="H130" s="32">
        <v>1988.3</v>
      </c>
      <c r="I130" s="32">
        <v>2700</v>
      </c>
      <c r="J130" s="32">
        <v>2700</v>
      </c>
      <c r="K130" s="32"/>
      <c r="L130" s="32"/>
    </row>
    <row r="131" spans="1:12">
      <c r="A131" s="8"/>
      <c r="B131" s="17"/>
      <c r="C131" s="9"/>
      <c r="D131" s="9"/>
      <c r="E131" s="8">
        <v>32363</v>
      </c>
      <c r="F131" s="8"/>
      <c r="G131" s="40" t="s">
        <v>140</v>
      </c>
      <c r="H131" s="32">
        <v>0</v>
      </c>
      <c r="I131" s="32">
        <v>0</v>
      </c>
      <c r="J131" s="32">
        <v>0</v>
      </c>
      <c r="K131" s="32"/>
      <c r="L131" s="32"/>
    </row>
    <row r="132" spans="1:12">
      <c r="A132" s="8"/>
      <c r="B132" s="17"/>
      <c r="C132" s="8"/>
      <c r="D132" s="8">
        <v>3237</v>
      </c>
      <c r="E132" s="8" t="s">
        <v>82</v>
      </c>
      <c r="F132" s="8"/>
      <c r="G132" s="40" t="s">
        <v>141</v>
      </c>
      <c r="H132" s="30">
        <f>H133</f>
        <v>19788.16</v>
      </c>
      <c r="I132" s="30">
        <f>I133</f>
        <v>7800</v>
      </c>
      <c r="J132" s="30">
        <f>J133</f>
        <v>18000</v>
      </c>
      <c r="K132" s="32"/>
      <c r="L132" s="32"/>
    </row>
    <row r="133" spans="1:12">
      <c r="A133" s="8"/>
      <c r="B133" s="17"/>
      <c r="C133" s="8"/>
      <c r="D133" s="8"/>
      <c r="E133" s="8">
        <v>32379</v>
      </c>
      <c r="F133" s="8"/>
      <c r="G133" s="40" t="s">
        <v>142</v>
      </c>
      <c r="H133" s="32">
        <v>19788.16</v>
      </c>
      <c r="I133" s="32">
        <v>7800</v>
      </c>
      <c r="J133" s="32">
        <v>18000</v>
      </c>
      <c r="K133" s="32"/>
      <c r="L133" s="32"/>
    </row>
    <row r="134" spans="1:12">
      <c r="A134" s="8"/>
      <c r="B134" s="17"/>
      <c r="C134" s="8"/>
      <c r="D134" s="8">
        <v>3238</v>
      </c>
      <c r="E134" s="8" t="s">
        <v>82</v>
      </c>
      <c r="F134" s="8"/>
      <c r="G134" s="40" t="s">
        <v>143</v>
      </c>
      <c r="H134" s="30">
        <f>H136+H135</f>
        <v>4965.12</v>
      </c>
      <c r="I134" s="30">
        <f>I136+I135</f>
        <v>5900</v>
      </c>
      <c r="J134" s="30">
        <f>J136+J135</f>
        <v>7900</v>
      </c>
      <c r="K134" s="32"/>
      <c r="L134" s="32"/>
    </row>
    <row r="135" spans="1:12">
      <c r="A135" s="8"/>
      <c r="B135" s="17"/>
      <c r="C135" s="8"/>
      <c r="D135" s="8"/>
      <c r="E135" s="8">
        <v>32381</v>
      </c>
      <c r="F135" s="8"/>
      <c r="G135" s="11" t="s">
        <v>144</v>
      </c>
      <c r="H135" s="32">
        <v>4887.12</v>
      </c>
      <c r="I135" s="32">
        <v>5850</v>
      </c>
      <c r="J135" s="32">
        <v>7800</v>
      </c>
      <c r="K135" s="32"/>
      <c r="L135" s="32"/>
    </row>
    <row r="136" spans="1:12">
      <c r="A136" s="8"/>
      <c r="B136" s="17"/>
      <c r="C136" s="8"/>
      <c r="D136" s="8"/>
      <c r="E136" s="8">
        <v>32389</v>
      </c>
      <c r="F136" s="8"/>
      <c r="G136" s="40" t="s">
        <v>145</v>
      </c>
      <c r="H136" s="32">
        <v>78</v>
      </c>
      <c r="I136" s="32">
        <v>50</v>
      </c>
      <c r="J136" s="32">
        <v>100</v>
      </c>
      <c r="K136" s="32"/>
      <c r="L136" s="32"/>
    </row>
    <row r="137" spans="1:12">
      <c r="A137" s="8"/>
      <c r="B137" s="17"/>
      <c r="C137" s="8"/>
      <c r="D137" s="8">
        <v>3239</v>
      </c>
      <c r="E137" s="8" t="s">
        <v>82</v>
      </c>
      <c r="F137" s="8"/>
      <c r="G137" s="40" t="s">
        <v>146</v>
      </c>
      <c r="H137" s="30">
        <f>SUM(H138:H140)</f>
        <v>692.37</v>
      </c>
      <c r="I137" s="30">
        <f>SUM(I138:I140)</f>
        <v>900</v>
      </c>
      <c r="J137" s="30">
        <f>SUM(J138:J140)</f>
        <v>900</v>
      </c>
      <c r="K137" s="32"/>
      <c r="L137" s="32"/>
    </row>
    <row r="138" spans="1:12">
      <c r="A138" s="8"/>
      <c r="B138" s="17"/>
      <c r="C138" s="8"/>
      <c r="D138" s="8"/>
      <c r="E138" s="46">
        <v>32392</v>
      </c>
      <c r="F138" s="46"/>
      <c r="G138" s="47" t="s">
        <v>147</v>
      </c>
      <c r="H138" s="32">
        <v>0</v>
      </c>
      <c r="I138" s="32">
        <v>0</v>
      </c>
      <c r="J138" s="32">
        <v>0</v>
      </c>
      <c r="K138" s="32"/>
      <c r="L138" s="32"/>
    </row>
    <row r="139" spans="1:12">
      <c r="A139" s="8"/>
      <c r="B139" s="17"/>
      <c r="C139" s="8"/>
      <c r="D139" s="8"/>
      <c r="E139" s="46">
        <v>32394</v>
      </c>
      <c r="F139" s="46"/>
      <c r="G139" s="47" t="s">
        <v>148</v>
      </c>
      <c r="H139" s="50">
        <v>516.74</v>
      </c>
      <c r="I139" s="50">
        <v>700</v>
      </c>
      <c r="J139" s="50">
        <v>700</v>
      </c>
      <c r="K139" s="50"/>
      <c r="L139" s="50"/>
    </row>
    <row r="140" spans="1:12">
      <c r="A140" s="8"/>
      <c r="B140" s="17"/>
      <c r="C140" s="8"/>
      <c r="D140" s="8"/>
      <c r="E140" s="46">
        <v>32399</v>
      </c>
      <c r="F140" s="128"/>
      <c r="G140" s="48" t="s">
        <v>149</v>
      </c>
      <c r="H140" s="50">
        <v>175.63</v>
      </c>
      <c r="I140" s="50">
        <v>200</v>
      </c>
      <c r="J140" s="50">
        <v>200</v>
      </c>
      <c r="K140" s="50"/>
      <c r="L140" s="50"/>
    </row>
    <row r="141" spans="1:12">
      <c r="A141" s="8"/>
      <c r="B141" s="8"/>
      <c r="C141" s="8">
        <v>324</v>
      </c>
      <c r="D141" s="8"/>
      <c r="E141" s="8"/>
      <c r="F141" s="12"/>
      <c r="G141" s="12" t="s">
        <v>271</v>
      </c>
      <c r="H141" s="124">
        <f>SUM(H142)</f>
        <v>90</v>
      </c>
      <c r="I141" s="124">
        <f t="shared" ref="I141:J141" si="9">SUM(I142)</f>
        <v>0</v>
      </c>
      <c r="J141" s="124">
        <f t="shared" si="9"/>
        <v>0</v>
      </c>
      <c r="K141" s="124"/>
      <c r="L141" s="124"/>
    </row>
    <row r="142" spans="1:12">
      <c r="A142" s="8"/>
      <c r="B142" s="17"/>
      <c r="C142" s="8"/>
      <c r="D142" s="8">
        <v>3241</v>
      </c>
      <c r="E142" s="8" t="s">
        <v>82</v>
      </c>
      <c r="F142" s="11"/>
      <c r="G142" s="11" t="s">
        <v>271</v>
      </c>
      <c r="H142" s="54">
        <f>SUM(H143)</f>
        <v>90</v>
      </c>
      <c r="I142" s="54">
        <f>SUM(I143)</f>
        <v>0</v>
      </c>
      <c r="J142" s="54">
        <f>SUM(J143)</f>
        <v>0</v>
      </c>
      <c r="K142" s="54"/>
      <c r="L142" s="54"/>
    </row>
    <row r="143" spans="1:12">
      <c r="A143" s="8"/>
      <c r="B143" s="17"/>
      <c r="C143" s="8"/>
      <c r="D143" s="8"/>
      <c r="E143" s="8">
        <v>32412</v>
      </c>
      <c r="F143" s="11"/>
      <c r="G143" s="11" t="s">
        <v>272</v>
      </c>
      <c r="H143" s="54">
        <v>90</v>
      </c>
      <c r="I143" s="54">
        <v>0</v>
      </c>
      <c r="J143" s="54">
        <v>0</v>
      </c>
      <c r="K143" s="54"/>
      <c r="L143" s="54"/>
    </row>
    <row r="144" spans="1:12">
      <c r="A144" s="8"/>
      <c r="B144" s="8"/>
      <c r="C144" s="8">
        <v>329</v>
      </c>
      <c r="D144" s="8"/>
      <c r="E144" s="8"/>
      <c r="F144" s="8"/>
      <c r="G144" s="40" t="s">
        <v>150</v>
      </c>
      <c r="H144" s="30">
        <f>SUM(H145,H147,H151,H153,H156,H158)</f>
        <v>14433.99</v>
      </c>
      <c r="I144" s="30">
        <f>SUM(I145,I147,I151,I153,I156,I158)</f>
        <v>16800</v>
      </c>
      <c r="J144" s="30">
        <f>SUM(J145,J147,J151,J153,J156,J158)</f>
        <v>20400</v>
      </c>
      <c r="K144" s="32"/>
      <c r="L144" s="32"/>
    </row>
    <row r="145" spans="1:12" ht="25.5">
      <c r="A145" s="8"/>
      <c r="B145" s="17"/>
      <c r="C145" s="8"/>
      <c r="D145" s="8">
        <v>3291</v>
      </c>
      <c r="E145" s="8" t="s">
        <v>82</v>
      </c>
      <c r="F145" s="8"/>
      <c r="G145" s="40" t="s">
        <v>151</v>
      </c>
      <c r="H145" s="30">
        <f>H146</f>
        <v>5746.16</v>
      </c>
      <c r="I145" s="30">
        <f>I146</f>
        <v>6100</v>
      </c>
      <c r="J145" s="30">
        <f>J146</f>
        <v>8000</v>
      </c>
      <c r="K145" s="32"/>
      <c r="L145" s="32"/>
    </row>
    <row r="146" spans="1:12" ht="25.5">
      <c r="A146" s="8"/>
      <c r="B146" s="17"/>
      <c r="C146" s="8"/>
      <c r="D146" s="8"/>
      <c r="E146" s="8">
        <v>32911</v>
      </c>
      <c r="F146" s="8"/>
      <c r="G146" s="40" t="s">
        <v>152</v>
      </c>
      <c r="H146" s="32">
        <v>5746.16</v>
      </c>
      <c r="I146" s="32">
        <v>6100</v>
      </c>
      <c r="J146" s="32">
        <v>8000</v>
      </c>
      <c r="K146" s="32"/>
      <c r="L146" s="32"/>
    </row>
    <row r="147" spans="1:12">
      <c r="A147" s="8"/>
      <c r="B147" s="17"/>
      <c r="C147" s="8"/>
      <c r="D147" s="8">
        <v>3292</v>
      </c>
      <c r="E147" s="8" t="s">
        <v>82</v>
      </c>
      <c r="F147" s="8"/>
      <c r="G147" s="40" t="s">
        <v>153</v>
      </c>
      <c r="H147" s="30">
        <f>SUM(H148:H150)</f>
        <v>6469.4</v>
      </c>
      <c r="I147" s="30">
        <f>SUM(I148:I150)</f>
        <v>6700</v>
      </c>
      <c r="J147" s="30">
        <f>SUM(J148:J150)</f>
        <v>7500</v>
      </c>
      <c r="K147" s="32"/>
      <c r="L147" s="32"/>
    </row>
    <row r="148" spans="1:12">
      <c r="A148" s="8"/>
      <c r="B148" s="17"/>
      <c r="C148" s="8"/>
      <c r="D148" s="8"/>
      <c r="E148" s="46">
        <v>32921</v>
      </c>
      <c r="F148" s="46"/>
      <c r="G148" s="47" t="s">
        <v>154</v>
      </c>
      <c r="H148" s="32">
        <v>1566.61</v>
      </c>
      <c r="I148" s="32">
        <v>1700</v>
      </c>
      <c r="J148" s="32">
        <v>1800</v>
      </c>
      <c r="K148" s="32"/>
      <c r="L148" s="32"/>
    </row>
    <row r="149" spans="1:12">
      <c r="A149" s="8"/>
      <c r="B149" s="17"/>
      <c r="C149" s="9"/>
      <c r="D149" s="9"/>
      <c r="E149" s="8">
        <v>32922</v>
      </c>
      <c r="F149" s="8"/>
      <c r="G149" s="40" t="s">
        <v>155</v>
      </c>
      <c r="H149" s="32">
        <v>2890.93</v>
      </c>
      <c r="I149" s="32">
        <v>2900</v>
      </c>
      <c r="J149" s="32">
        <v>3200</v>
      </c>
      <c r="K149" s="32"/>
      <c r="L149" s="32"/>
    </row>
    <row r="150" spans="1:12">
      <c r="A150" s="8"/>
      <c r="B150" s="8"/>
      <c r="C150" s="9"/>
      <c r="D150" s="9"/>
      <c r="E150" s="8">
        <v>32923</v>
      </c>
      <c r="F150" s="8"/>
      <c r="G150" s="40" t="s">
        <v>156</v>
      </c>
      <c r="H150" s="32">
        <v>2011.86</v>
      </c>
      <c r="I150" s="32">
        <v>2100</v>
      </c>
      <c r="J150" s="32">
        <v>2500</v>
      </c>
      <c r="K150" s="32"/>
      <c r="L150" s="32"/>
    </row>
    <row r="151" spans="1:12">
      <c r="A151" s="8"/>
      <c r="B151" s="17"/>
      <c r="C151" s="8"/>
      <c r="D151" s="8">
        <v>3293</v>
      </c>
      <c r="E151" s="8" t="s">
        <v>82</v>
      </c>
      <c r="F151" s="8"/>
      <c r="G151" s="40" t="s">
        <v>157</v>
      </c>
      <c r="H151" s="30">
        <f>H152</f>
        <v>0</v>
      </c>
      <c r="I151" s="30">
        <f>I152</f>
        <v>0</v>
      </c>
      <c r="J151" s="30">
        <f>J152</f>
        <v>0</v>
      </c>
      <c r="K151" s="32"/>
      <c r="L151" s="32"/>
    </row>
    <row r="152" spans="1:12">
      <c r="A152" s="8"/>
      <c r="B152" s="17"/>
      <c r="C152" s="8"/>
      <c r="D152" s="8"/>
      <c r="E152" s="8">
        <v>32931</v>
      </c>
      <c r="F152" s="8"/>
      <c r="G152" s="40" t="s">
        <v>157</v>
      </c>
      <c r="H152" s="32">
        <v>0</v>
      </c>
      <c r="I152" s="32">
        <v>0</v>
      </c>
      <c r="J152" s="32">
        <v>0</v>
      </c>
      <c r="K152" s="32"/>
      <c r="L152" s="32"/>
    </row>
    <row r="153" spans="1:12">
      <c r="A153" s="8"/>
      <c r="B153" s="17"/>
      <c r="C153" s="8"/>
      <c r="D153" s="8">
        <v>3295</v>
      </c>
      <c r="E153" s="8" t="s">
        <v>82</v>
      </c>
      <c r="F153" s="8"/>
      <c r="G153" s="40" t="s">
        <v>158</v>
      </c>
      <c r="H153" s="30">
        <f>SUM(H154:H155)</f>
        <v>2183.4299999999998</v>
      </c>
      <c r="I153" s="30">
        <f>SUM(I154:I155)</f>
        <v>0</v>
      </c>
      <c r="J153" s="30">
        <f>SUM(J154:J155)</f>
        <v>4800</v>
      </c>
      <c r="K153" s="32"/>
      <c r="L153" s="32"/>
    </row>
    <row r="154" spans="1:12">
      <c r="A154" s="8"/>
      <c r="B154" s="17"/>
      <c r="C154" s="8"/>
      <c r="D154" s="8"/>
      <c r="E154" s="8">
        <v>32952</v>
      </c>
      <c r="F154" s="8"/>
      <c r="G154" s="11" t="s">
        <v>159</v>
      </c>
      <c r="H154" s="32">
        <v>2183.4299999999998</v>
      </c>
      <c r="I154" s="32">
        <v>0</v>
      </c>
      <c r="J154" s="32">
        <v>0</v>
      </c>
      <c r="K154" s="32"/>
      <c r="L154" s="32"/>
    </row>
    <row r="155" spans="1:12" ht="25.5">
      <c r="A155" s="8"/>
      <c r="B155" s="17"/>
      <c r="C155" s="8"/>
      <c r="D155" s="8"/>
      <c r="E155" s="46">
        <v>32955</v>
      </c>
      <c r="F155" s="46"/>
      <c r="G155" s="47" t="s">
        <v>160</v>
      </c>
      <c r="H155" s="32">
        <v>0</v>
      </c>
      <c r="I155" s="32">
        <v>0</v>
      </c>
      <c r="J155" s="32">
        <v>4800</v>
      </c>
      <c r="K155" s="32"/>
      <c r="L155" s="32"/>
    </row>
    <row r="156" spans="1:12">
      <c r="A156" s="8"/>
      <c r="B156" s="17"/>
      <c r="C156" s="8"/>
      <c r="D156" s="8">
        <v>3296</v>
      </c>
      <c r="E156" s="8" t="s">
        <v>82</v>
      </c>
      <c r="F156" s="8"/>
      <c r="G156" s="40" t="s">
        <v>161</v>
      </c>
      <c r="H156" s="30">
        <f>H157</f>
        <v>0</v>
      </c>
      <c r="I156" s="30">
        <f>I157</f>
        <v>0</v>
      </c>
      <c r="J156" s="30">
        <f>J157</f>
        <v>0</v>
      </c>
      <c r="K156" s="32"/>
      <c r="L156" s="32"/>
    </row>
    <row r="157" spans="1:12">
      <c r="A157" s="8"/>
      <c r="B157" s="17"/>
      <c r="C157" s="8"/>
      <c r="D157" s="8"/>
      <c r="E157" s="8">
        <v>32961</v>
      </c>
      <c r="F157" s="8"/>
      <c r="G157" s="40" t="s">
        <v>161</v>
      </c>
      <c r="H157" s="32">
        <v>0</v>
      </c>
      <c r="I157" s="32">
        <v>0</v>
      </c>
      <c r="J157" s="32">
        <v>0</v>
      </c>
      <c r="K157" s="32"/>
      <c r="L157" s="30"/>
    </row>
    <row r="158" spans="1:12">
      <c r="A158" s="8"/>
      <c r="B158" s="17"/>
      <c r="C158" s="8"/>
      <c r="D158" s="8">
        <v>3299</v>
      </c>
      <c r="E158" s="8"/>
      <c r="F158" s="8"/>
      <c r="G158" s="11" t="s">
        <v>150</v>
      </c>
      <c r="H158" s="30">
        <f>H159</f>
        <v>35</v>
      </c>
      <c r="I158" s="30">
        <f>I159</f>
        <v>4000</v>
      </c>
      <c r="J158" s="30">
        <f>J159</f>
        <v>100</v>
      </c>
      <c r="K158" s="32"/>
      <c r="L158" s="32"/>
    </row>
    <row r="159" spans="1:12">
      <c r="A159" s="8"/>
      <c r="B159" s="17"/>
      <c r="C159" s="8"/>
      <c r="D159" s="8"/>
      <c r="E159" s="8">
        <v>32999</v>
      </c>
      <c r="F159" s="8"/>
      <c r="G159" s="11" t="s">
        <v>150</v>
      </c>
      <c r="H159" s="32">
        <v>35</v>
      </c>
      <c r="I159" s="32">
        <v>4000</v>
      </c>
      <c r="J159" s="32">
        <v>100</v>
      </c>
      <c r="K159" s="32"/>
      <c r="L159" s="32"/>
    </row>
    <row r="160" spans="1:12">
      <c r="A160" s="8"/>
      <c r="B160" s="17">
        <v>34</v>
      </c>
      <c r="C160" s="37"/>
      <c r="D160" s="37"/>
      <c r="E160" s="37"/>
      <c r="F160" s="37"/>
      <c r="G160" s="39" t="s">
        <v>162</v>
      </c>
      <c r="H160" s="30">
        <f>H161</f>
        <v>4173.76</v>
      </c>
      <c r="I160" s="30">
        <f>I161</f>
        <v>4400</v>
      </c>
      <c r="J160" s="30">
        <f>J161</f>
        <v>5400</v>
      </c>
      <c r="K160" s="30">
        <v>5400</v>
      </c>
      <c r="L160" s="30">
        <v>5400</v>
      </c>
    </row>
    <row r="161" spans="1:12">
      <c r="A161" s="8"/>
      <c r="B161" s="8"/>
      <c r="C161" s="8">
        <v>343</v>
      </c>
      <c r="D161" s="8"/>
      <c r="E161" s="8"/>
      <c r="F161" s="8"/>
      <c r="G161" s="40" t="s">
        <v>163</v>
      </c>
      <c r="H161" s="30">
        <f>SUM(H162,H164)</f>
        <v>4173.76</v>
      </c>
      <c r="I161" s="30">
        <f>SUM(I162,I164)</f>
        <v>4400</v>
      </c>
      <c r="J161" s="30">
        <f>SUM(J162,J164)</f>
        <v>5400</v>
      </c>
      <c r="K161" s="32"/>
      <c r="L161" s="32"/>
    </row>
    <row r="162" spans="1:12">
      <c r="A162" s="8"/>
      <c r="B162" s="17"/>
      <c r="C162" s="8"/>
      <c r="D162" s="8">
        <v>3431</v>
      </c>
      <c r="E162" s="8"/>
      <c r="F162" s="8"/>
      <c r="G162" s="40" t="s">
        <v>164</v>
      </c>
      <c r="H162" s="30">
        <f>H163</f>
        <v>4030.75</v>
      </c>
      <c r="I162" s="30">
        <f>I163</f>
        <v>4400</v>
      </c>
      <c r="J162" s="30">
        <f>J163</f>
        <v>5400</v>
      </c>
      <c r="K162" s="32"/>
      <c r="L162" s="32"/>
    </row>
    <row r="163" spans="1:12">
      <c r="A163" s="8"/>
      <c r="B163" s="17"/>
      <c r="C163" s="8"/>
      <c r="D163" s="8"/>
      <c r="E163" s="8">
        <v>34312</v>
      </c>
      <c r="F163" s="8"/>
      <c r="G163" s="40" t="s">
        <v>165</v>
      </c>
      <c r="H163" s="32">
        <v>4030.75</v>
      </c>
      <c r="I163" s="32">
        <v>4400</v>
      </c>
      <c r="J163" s="32">
        <v>5400</v>
      </c>
      <c r="K163" s="32"/>
      <c r="L163" s="32"/>
    </row>
    <row r="164" spans="1:12">
      <c r="A164" s="8"/>
      <c r="B164" s="17"/>
      <c r="C164" s="8"/>
      <c r="D164" s="8">
        <v>3433</v>
      </c>
      <c r="E164" s="8"/>
      <c r="F164" s="8"/>
      <c r="G164" s="40" t="s">
        <v>166</v>
      </c>
      <c r="H164" s="30">
        <f>SUM(H165:H168)</f>
        <v>143.01</v>
      </c>
      <c r="I164" s="30">
        <f>SUM(I165:I168)</f>
        <v>0</v>
      </c>
      <c r="J164" s="30">
        <f>SUM(J165:J168)</f>
        <v>0</v>
      </c>
      <c r="K164" s="32"/>
      <c r="L164" s="32"/>
    </row>
    <row r="165" spans="1:12">
      <c r="A165" s="8"/>
      <c r="B165" s="17"/>
      <c r="C165" s="8"/>
      <c r="D165" s="8"/>
      <c r="E165" s="8">
        <v>34331</v>
      </c>
      <c r="F165" s="8"/>
      <c r="G165" s="40" t="s">
        <v>167</v>
      </c>
      <c r="H165" s="32">
        <v>0</v>
      </c>
      <c r="I165" s="32">
        <v>0</v>
      </c>
      <c r="J165" s="32">
        <v>0</v>
      </c>
      <c r="K165" s="32"/>
      <c r="L165" s="32"/>
    </row>
    <row r="166" spans="1:12">
      <c r="A166" s="8"/>
      <c r="B166" s="17"/>
      <c r="C166" s="8"/>
      <c r="D166" s="8"/>
      <c r="E166" s="8">
        <v>34332</v>
      </c>
      <c r="F166" s="8"/>
      <c r="G166" s="40" t="s">
        <v>168</v>
      </c>
      <c r="H166" s="32">
        <v>0</v>
      </c>
      <c r="I166" s="32">
        <v>0</v>
      </c>
      <c r="J166" s="32">
        <v>0</v>
      </c>
      <c r="K166" s="32"/>
      <c r="L166" s="44"/>
    </row>
    <row r="167" spans="1:12">
      <c r="A167" s="8"/>
      <c r="B167" s="17"/>
      <c r="C167" s="8"/>
      <c r="D167" s="8"/>
      <c r="E167" s="8">
        <v>34333</v>
      </c>
      <c r="F167" s="8"/>
      <c r="G167" s="11" t="s">
        <v>169</v>
      </c>
      <c r="H167" s="32">
        <v>143.01</v>
      </c>
      <c r="I167" s="32">
        <v>0</v>
      </c>
      <c r="J167" s="32">
        <v>0</v>
      </c>
      <c r="K167" s="32"/>
      <c r="L167" s="42"/>
    </row>
    <row r="168" spans="1:12">
      <c r="A168" s="8"/>
      <c r="B168" s="17"/>
      <c r="C168" s="8"/>
      <c r="D168" s="8"/>
      <c r="E168" s="46">
        <v>34339</v>
      </c>
      <c r="F168" s="46"/>
      <c r="G168" s="49" t="s">
        <v>170</v>
      </c>
      <c r="H168" s="32">
        <v>0</v>
      </c>
      <c r="I168" s="32">
        <v>0</v>
      </c>
      <c r="J168" s="32">
        <v>0</v>
      </c>
      <c r="K168" s="32"/>
      <c r="L168" s="42"/>
    </row>
    <row r="169" spans="1:12" ht="25.5">
      <c r="A169" s="17"/>
      <c r="B169" s="17">
        <v>37</v>
      </c>
      <c r="C169" s="37"/>
      <c r="D169" s="37"/>
      <c r="E169" s="37"/>
      <c r="F169" s="37"/>
      <c r="G169" s="43" t="s">
        <v>171</v>
      </c>
      <c r="H169" s="44">
        <f>H170</f>
        <v>1847.12</v>
      </c>
      <c r="I169" s="44">
        <f>I170</f>
        <v>1900</v>
      </c>
      <c r="J169" s="44">
        <f>J170</f>
        <v>1900</v>
      </c>
      <c r="K169" s="44">
        <v>1900</v>
      </c>
      <c r="L169" s="44">
        <v>1900</v>
      </c>
    </row>
    <row r="170" spans="1:12">
      <c r="A170" s="8"/>
      <c r="B170" s="8"/>
      <c r="C170" s="8">
        <v>372</v>
      </c>
      <c r="D170" s="8"/>
      <c r="E170" s="8"/>
      <c r="F170" s="8"/>
      <c r="G170" s="45" t="s">
        <v>172</v>
      </c>
      <c r="H170" s="44">
        <f>SUM(H171,H173)</f>
        <v>1847.12</v>
      </c>
      <c r="I170" s="44">
        <f>SUM(I171,I173)</f>
        <v>1900</v>
      </c>
      <c r="J170" s="44">
        <f>SUM(J171,J173)</f>
        <v>1900</v>
      </c>
      <c r="K170" s="42"/>
      <c r="L170" s="42"/>
    </row>
    <row r="171" spans="1:12">
      <c r="A171" s="8"/>
      <c r="B171" s="17"/>
      <c r="C171" s="8"/>
      <c r="D171" s="8">
        <v>3721</v>
      </c>
      <c r="E171" s="8"/>
      <c r="F171" s="8"/>
      <c r="G171" s="34" t="s">
        <v>173</v>
      </c>
      <c r="H171" s="44">
        <f>H172</f>
        <v>1847.12</v>
      </c>
      <c r="I171" s="44">
        <f>I172</f>
        <v>1900</v>
      </c>
      <c r="J171" s="44">
        <f>J172</f>
        <v>1900</v>
      </c>
      <c r="K171" s="42"/>
      <c r="L171" s="42"/>
    </row>
    <row r="172" spans="1:12">
      <c r="A172" s="8"/>
      <c r="B172" s="17"/>
      <c r="C172" s="8"/>
      <c r="D172" s="8"/>
      <c r="E172" s="46">
        <v>37212</v>
      </c>
      <c r="F172" s="46"/>
      <c r="G172" s="49" t="s">
        <v>174</v>
      </c>
      <c r="H172" s="42">
        <v>1847.12</v>
      </c>
      <c r="I172" s="42">
        <v>1900</v>
      </c>
      <c r="J172" s="42">
        <v>1900</v>
      </c>
      <c r="K172" s="42"/>
      <c r="L172" s="30"/>
    </row>
    <row r="173" spans="1:12">
      <c r="A173" s="8"/>
      <c r="B173" s="17"/>
      <c r="C173" s="8"/>
      <c r="D173" s="8">
        <v>3722</v>
      </c>
      <c r="E173" s="8"/>
      <c r="F173" s="8"/>
      <c r="G173" s="34" t="s">
        <v>175</v>
      </c>
      <c r="H173" s="44">
        <f>H174</f>
        <v>0</v>
      </c>
      <c r="I173" s="44">
        <f>I174</f>
        <v>0</v>
      </c>
      <c r="J173" s="44">
        <f>J174</f>
        <v>0</v>
      </c>
      <c r="K173" s="42"/>
      <c r="L173" s="30"/>
    </row>
    <row r="174" spans="1:12">
      <c r="A174" s="8"/>
      <c r="B174" s="17"/>
      <c r="C174" s="8"/>
      <c r="D174" s="8"/>
      <c r="E174" s="8">
        <v>37229</v>
      </c>
      <c r="F174" s="8"/>
      <c r="G174" s="40" t="s">
        <v>176</v>
      </c>
      <c r="H174" s="42">
        <v>0</v>
      </c>
      <c r="I174" s="42">
        <v>0</v>
      </c>
      <c r="J174" s="42">
        <v>0</v>
      </c>
      <c r="K174" s="42"/>
      <c r="L174" s="32"/>
    </row>
    <row r="175" spans="1:12">
      <c r="A175" s="10">
        <v>4</v>
      </c>
      <c r="B175" s="10"/>
      <c r="C175" s="10"/>
      <c r="D175" s="10"/>
      <c r="E175" s="10"/>
      <c r="F175" s="10"/>
      <c r="G175" s="15" t="s">
        <v>11</v>
      </c>
      <c r="H175" s="30">
        <f>SUM(H176+H195)</f>
        <v>60451.409999999996</v>
      </c>
      <c r="I175" s="30">
        <f>SUM(I176+I195)</f>
        <v>92008</v>
      </c>
      <c r="J175" s="30">
        <f>SUM(J176+J195)</f>
        <v>117008</v>
      </c>
      <c r="K175" s="30">
        <f>SUM(K176+K195)</f>
        <v>92008</v>
      </c>
      <c r="L175" s="30">
        <f>SUM(L176+L195)</f>
        <v>92008</v>
      </c>
    </row>
    <row r="176" spans="1:12" ht="25.5">
      <c r="A176" s="11"/>
      <c r="B176" s="7">
        <v>42</v>
      </c>
      <c r="C176" s="7"/>
      <c r="D176" s="7"/>
      <c r="E176" s="7"/>
      <c r="F176" s="7"/>
      <c r="G176" s="15" t="s">
        <v>30</v>
      </c>
      <c r="H176" s="30">
        <f>SUM(H177+H192)</f>
        <v>7908.79</v>
      </c>
      <c r="I176" s="30">
        <f>SUM(I177+I192)</f>
        <v>64300</v>
      </c>
      <c r="J176" s="30">
        <f>SUM(J177+J192)</f>
        <v>72100</v>
      </c>
      <c r="K176" s="30">
        <v>30400</v>
      </c>
      <c r="L176" s="30">
        <v>45400</v>
      </c>
    </row>
    <row r="177" spans="1:12">
      <c r="A177" s="11"/>
      <c r="B177" s="11"/>
      <c r="C177" s="8">
        <v>422</v>
      </c>
      <c r="D177" s="8"/>
      <c r="E177" s="8"/>
      <c r="F177" s="8"/>
      <c r="G177" s="40" t="s">
        <v>177</v>
      </c>
      <c r="H177" s="30">
        <f>SUM(H178,H180,H182,H186,H188)</f>
        <v>7908.79</v>
      </c>
      <c r="I177" s="30">
        <f>SUM(I178,I180,I182,I184,I186,I188)</f>
        <v>64300</v>
      </c>
      <c r="J177" s="30">
        <f>SUM(J178,J180,J182,J184,J186,J188)</f>
        <v>72100</v>
      </c>
      <c r="K177" s="32"/>
      <c r="L177" s="32"/>
    </row>
    <row r="178" spans="1:12">
      <c r="A178" s="11"/>
      <c r="B178" s="11"/>
      <c r="C178" s="8"/>
      <c r="D178" s="8">
        <v>4221</v>
      </c>
      <c r="E178" s="8"/>
      <c r="F178" s="8"/>
      <c r="G178" s="40" t="s">
        <v>178</v>
      </c>
      <c r="H178" s="30">
        <f>H179</f>
        <v>0</v>
      </c>
      <c r="I178" s="30">
        <f>I179</f>
        <v>0</v>
      </c>
      <c r="J178" s="30">
        <f>J179</f>
        <v>0</v>
      </c>
      <c r="K178" s="32"/>
      <c r="L178" s="32"/>
    </row>
    <row r="179" spans="1:12">
      <c r="A179" s="11"/>
      <c r="B179" s="11"/>
      <c r="C179" s="8"/>
      <c r="D179" s="8"/>
      <c r="E179" s="8">
        <v>42212</v>
      </c>
      <c r="F179" s="8"/>
      <c r="G179" s="40" t="s">
        <v>179</v>
      </c>
      <c r="H179" s="32">
        <v>0</v>
      </c>
      <c r="I179" s="32">
        <v>0</v>
      </c>
      <c r="J179" s="32">
        <v>0</v>
      </c>
      <c r="K179" s="32"/>
      <c r="L179" s="32"/>
    </row>
    <row r="180" spans="1:12">
      <c r="A180" s="11"/>
      <c r="B180" s="11"/>
      <c r="C180" s="8"/>
      <c r="D180" s="8">
        <v>4222</v>
      </c>
      <c r="E180" s="8"/>
      <c r="F180" s="8"/>
      <c r="G180" s="40" t="s">
        <v>180</v>
      </c>
      <c r="H180" s="30">
        <f>H181</f>
        <v>0</v>
      </c>
      <c r="I180" s="30">
        <f>I181</f>
        <v>0</v>
      </c>
      <c r="J180" s="30">
        <f>J181</f>
        <v>0</v>
      </c>
      <c r="K180" s="32"/>
      <c r="L180" s="32"/>
    </row>
    <row r="181" spans="1:12">
      <c r="A181" s="11"/>
      <c r="B181" s="11"/>
      <c r="C181" s="8"/>
      <c r="D181" s="8"/>
      <c r="E181" s="8">
        <v>42229</v>
      </c>
      <c r="F181" s="8"/>
      <c r="G181" s="40" t="s">
        <v>181</v>
      </c>
      <c r="H181" s="32">
        <v>0</v>
      </c>
      <c r="I181" s="32">
        <v>0</v>
      </c>
      <c r="J181" s="32">
        <v>0</v>
      </c>
      <c r="K181" s="32"/>
      <c r="L181" s="32"/>
    </row>
    <row r="182" spans="1:12">
      <c r="A182" s="11"/>
      <c r="B182" s="11"/>
      <c r="C182" s="8"/>
      <c r="D182" s="8">
        <v>4223</v>
      </c>
      <c r="E182" s="8"/>
      <c r="F182" s="8"/>
      <c r="G182" s="11" t="s">
        <v>182</v>
      </c>
      <c r="H182" s="30">
        <f>H183</f>
        <v>0</v>
      </c>
      <c r="I182" s="30">
        <f>I183</f>
        <v>0</v>
      </c>
      <c r="J182" s="30">
        <f>J183</f>
        <v>0</v>
      </c>
      <c r="K182" s="32"/>
      <c r="L182" s="32"/>
    </row>
    <row r="183" spans="1:12">
      <c r="A183" s="11"/>
      <c r="B183" s="11"/>
      <c r="C183" s="8"/>
      <c r="D183" s="8"/>
      <c r="E183" s="8">
        <v>42231</v>
      </c>
      <c r="F183" s="8"/>
      <c r="G183" s="11" t="s">
        <v>183</v>
      </c>
      <c r="H183" s="32"/>
      <c r="I183" s="32">
        <v>0</v>
      </c>
      <c r="J183" s="32">
        <v>0</v>
      </c>
      <c r="K183" s="32"/>
      <c r="L183" s="32"/>
    </row>
    <row r="184" spans="1:12">
      <c r="A184" s="11"/>
      <c r="B184" s="11"/>
      <c r="C184" s="8"/>
      <c r="D184" s="8">
        <v>4224</v>
      </c>
      <c r="E184" s="8"/>
      <c r="F184" s="8"/>
      <c r="G184" s="11" t="s">
        <v>184</v>
      </c>
      <c r="H184" s="30">
        <f>H185</f>
        <v>0</v>
      </c>
      <c r="I184" s="30">
        <f>I185</f>
        <v>0</v>
      </c>
      <c r="J184" s="30">
        <f>J185</f>
        <v>0</v>
      </c>
      <c r="K184" s="32"/>
      <c r="L184" s="32"/>
    </row>
    <row r="185" spans="1:12">
      <c r="A185" s="11"/>
      <c r="B185" s="11"/>
      <c r="C185" s="8"/>
      <c r="D185" s="8"/>
      <c r="E185" s="8">
        <v>42241</v>
      </c>
      <c r="F185" s="8"/>
      <c r="G185" s="11" t="s">
        <v>185</v>
      </c>
      <c r="H185" s="32">
        <v>0</v>
      </c>
      <c r="I185" s="32">
        <v>0</v>
      </c>
      <c r="J185" s="32">
        <v>0</v>
      </c>
      <c r="K185" s="32"/>
      <c r="L185" s="32"/>
    </row>
    <row r="186" spans="1:12">
      <c r="A186" s="11"/>
      <c r="B186" s="11"/>
      <c r="C186" s="8"/>
      <c r="D186" s="8">
        <v>4225</v>
      </c>
      <c r="E186" s="8"/>
      <c r="F186" s="8"/>
      <c r="G186" s="40" t="s">
        <v>186</v>
      </c>
      <c r="H186" s="30">
        <f>H187</f>
        <v>0</v>
      </c>
      <c r="I186" s="30">
        <f>I187</f>
        <v>0</v>
      </c>
      <c r="J186" s="30">
        <f>J187</f>
        <v>0</v>
      </c>
      <c r="K186" s="32"/>
      <c r="L186" s="32"/>
    </row>
    <row r="187" spans="1:12">
      <c r="A187" s="11"/>
      <c r="B187" s="11"/>
      <c r="C187" s="8"/>
      <c r="D187" s="8"/>
      <c r="E187" s="8">
        <v>42259</v>
      </c>
      <c r="F187" s="8"/>
      <c r="G187" s="40" t="s">
        <v>187</v>
      </c>
      <c r="H187" s="32">
        <v>0</v>
      </c>
      <c r="I187" s="32">
        <v>0</v>
      </c>
      <c r="J187" s="32">
        <v>0</v>
      </c>
      <c r="K187" s="32"/>
      <c r="L187" s="32"/>
    </row>
    <row r="188" spans="1:12">
      <c r="A188" s="11"/>
      <c r="B188" s="11"/>
      <c r="C188" s="8"/>
      <c r="D188" s="8">
        <v>4227</v>
      </c>
      <c r="E188" s="8"/>
      <c r="F188" s="8"/>
      <c r="G188" s="40" t="s">
        <v>188</v>
      </c>
      <c r="H188" s="30">
        <f>H191</f>
        <v>7908.79</v>
      </c>
      <c r="I188" s="30">
        <f>I189+I190+I191</f>
        <v>64300</v>
      </c>
      <c r="J188" s="30">
        <f>J189+J190+J191</f>
        <v>72100</v>
      </c>
      <c r="K188" s="32"/>
      <c r="L188" s="32"/>
    </row>
    <row r="189" spans="1:12">
      <c r="A189" s="11"/>
      <c r="B189" s="11"/>
      <c r="C189" s="8"/>
      <c r="D189" s="8"/>
      <c r="E189" s="8">
        <v>42271</v>
      </c>
      <c r="F189" s="8"/>
      <c r="G189" s="11" t="s">
        <v>277</v>
      </c>
      <c r="H189" s="30"/>
      <c r="I189" s="32">
        <v>44000</v>
      </c>
      <c r="J189" s="32">
        <v>56100</v>
      </c>
      <c r="K189" s="32"/>
      <c r="L189" s="32"/>
    </row>
    <row r="190" spans="1:12">
      <c r="A190" s="11"/>
      <c r="B190" s="11"/>
      <c r="C190" s="8"/>
      <c r="D190" s="8"/>
      <c r="E190" s="8">
        <v>42272</v>
      </c>
      <c r="F190" s="8"/>
      <c r="G190" s="11" t="s">
        <v>278</v>
      </c>
      <c r="H190" s="30"/>
      <c r="I190" s="32">
        <v>5300</v>
      </c>
      <c r="J190" s="32">
        <v>4000</v>
      </c>
      <c r="K190" s="32"/>
      <c r="L190" s="32"/>
    </row>
    <row r="191" spans="1:12">
      <c r="A191" s="11"/>
      <c r="B191" s="11"/>
      <c r="C191" s="8"/>
      <c r="D191" s="8"/>
      <c r="E191" s="8">
        <v>42273</v>
      </c>
      <c r="F191" s="8"/>
      <c r="G191" s="40" t="s">
        <v>189</v>
      </c>
      <c r="H191" s="32">
        <v>7908.79</v>
      </c>
      <c r="I191" s="32">
        <v>15000</v>
      </c>
      <c r="J191" s="32">
        <v>12000</v>
      </c>
      <c r="K191" s="32"/>
      <c r="L191" s="32"/>
    </row>
    <row r="192" spans="1:12">
      <c r="A192" s="11"/>
      <c r="B192" s="11"/>
      <c r="C192" s="8">
        <v>426</v>
      </c>
      <c r="D192" s="8"/>
      <c r="E192" s="8"/>
      <c r="F192" s="8"/>
      <c r="G192" s="11" t="s">
        <v>190</v>
      </c>
      <c r="H192" s="30">
        <f t="shared" ref="H192:J193" si="10">SUM(H193)</f>
        <v>0</v>
      </c>
      <c r="I192" s="30">
        <f t="shared" si="10"/>
        <v>0</v>
      </c>
      <c r="J192" s="30">
        <f t="shared" si="10"/>
        <v>0</v>
      </c>
      <c r="K192" s="32"/>
      <c r="L192" s="30"/>
    </row>
    <row r="193" spans="1:12">
      <c r="A193" s="11"/>
      <c r="B193" s="11"/>
      <c r="C193" s="8"/>
      <c r="D193" s="8">
        <v>4262</v>
      </c>
      <c r="E193" s="8"/>
      <c r="F193" s="8"/>
      <c r="G193" s="11" t="s">
        <v>191</v>
      </c>
      <c r="H193" s="30">
        <f t="shared" si="10"/>
        <v>0</v>
      </c>
      <c r="I193" s="30">
        <f t="shared" si="10"/>
        <v>0</v>
      </c>
      <c r="J193" s="30">
        <f t="shared" si="10"/>
        <v>0</v>
      </c>
      <c r="K193" s="32"/>
      <c r="L193" s="32"/>
    </row>
    <row r="194" spans="1:12">
      <c r="A194" s="11"/>
      <c r="B194" s="11"/>
      <c r="C194" s="8"/>
      <c r="D194" s="8"/>
      <c r="E194" s="8">
        <v>42621</v>
      </c>
      <c r="F194" s="8"/>
      <c r="G194" s="11" t="s">
        <v>191</v>
      </c>
      <c r="H194" s="32"/>
      <c r="I194" s="32">
        <v>0</v>
      </c>
      <c r="J194" s="32">
        <v>0</v>
      </c>
      <c r="K194" s="32"/>
      <c r="L194" s="32"/>
    </row>
    <row r="195" spans="1:12" ht="25.5">
      <c r="A195" s="11"/>
      <c r="B195" s="7">
        <v>45</v>
      </c>
      <c r="C195" s="7"/>
      <c r="D195" s="7"/>
      <c r="E195" s="7"/>
      <c r="F195" s="7"/>
      <c r="G195" s="15" t="s">
        <v>192</v>
      </c>
      <c r="H195" s="30">
        <f>H196+H199</f>
        <v>52542.619999999995</v>
      </c>
      <c r="I195" s="30">
        <f t="shared" ref="I195:J195" si="11">I196+I199</f>
        <v>27708</v>
      </c>
      <c r="J195" s="30">
        <f t="shared" si="11"/>
        <v>44908</v>
      </c>
      <c r="K195" s="30">
        <v>61608</v>
      </c>
      <c r="L195" s="30">
        <v>46608</v>
      </c>
    </row>
    <row r="196" spans="1:12">
      <c r="A196" s="11"/>
      <c r="B196" s="11"/>
      <c r="C196" s="8">
        <v>451</v>
      </c>
      <c r="D196" s="8"/>
      <c r="E196" s="8"/>
      <c r="F196" s="8"/>
      <c r="G196" s="40" t="s">
        <v>193</v>
      </c>
      <c r="H196" s="30">
        <f t="shared" ref="H196:J200" si="12">H197</f>
        <v>48616.03</v>
      </c>
      <c r="I196" s="32">
        <f t="shared" si="12"/>
        <v>27708</v>
      </c>
      <c r="J196" s="30">
        <f t="shared" si="12"/>
        <v>44908</v>
      </c>
      <c r="K196" s="32"/>
      <c r="L196" s="32"/>
    </row>
    <row r="197" spans="1:12">
      <c r="A197" s="11"/>
      <c r="B197" s="11"/>
      <c r="C197" s="8"/>
      <c r="D197" s="8">
        <v>4511</v>
      </c>
      <c r="E197" s="8"/>
      <c r="F197" s="8"/>
      <c r="G197" s="40" t="s">
        <v>193</v>
      </c>
      <c r="H197" s="30">
        <f t="shared" si="12"/>
        <v>48616.03</v>
      </c>
      <c r="I197" s="32">
        <f t="shared" si="12"/>
        <v>27708</v>
      </c>
      <c r="J197" s="30">
        <f t="shared" si="12"/>
        <v>44908</v>
      </c>
      <c r="K197" s="32"/>
      <c r="L197" s="32"/>
    </row>
    <row r="198" spans="1:12">
      <c r="A198" s="11"/>
      <c r="B198" s="11"/>
      <c r="C198" s="8"/>
      <c r="D198" s="8"/>
      <c r="E198" s="8">
        <v>45111</v>
      </c>
      <c r="F198" s="8"/>
      <c r="G198" s="40" t="s">
        <v>193</v>
      </c>
      <c r="H198" s="32">
        <v>48616.03</v>
      </c>
      <c r="I198" s="32">
        <v>27708</v>
      </c>
      <c r="J198" s="32">
        <v>44908</v>
      </c>
      <c r="K198" s="32"/>
      <c r="L198" s="32"/>
    </row>
    <row r="199" spans="1:12">
      <c r="A199" s="11"/>
      <c r="B199" s="11"/>
      <c r="C199" s="8">
        <v>452</v>
      </c>
      <c r="D199" s="8"/>
      <c r="E199" s="8"/>
      <c r="F199" s="8"/>
      <c r="G199" s="40" t="s">
        <v>227</v>
      </c>
      <c r="H199" s="30">
        <f t="shared" si="12"/>
        <v>3926.59</v>
      </c>
      <c r="I199" s="32">
        <f>I201</f>
        <v>0</v>
      </c>
      <c r="J199" s="30">
        <f t="shared" si="12"/>
        <v>0</v>
      </c>
      <c r="K199" s="32"/>
      <c r="L199" s="32"/>
    </row>
    <row r="200" spans="1:12">
      <c r="A200" s="11"/>
      <c r="B200" s="11"/>
      <c r="C200" s="8"/>
      <c r="D200" s="8">
        <v>4521</v>
      </c>
      <c r="E200" s="8"/>
      <c r="F200" s="8"/>
      <c r="G200" s="40" t="s">
        <v>227</v>
      </c>
      <c r="H200" s="30">
        <f t="shared" si="12"/>
        <v>3926.59</v>
      </c>
      <c r="I200" s="32">
        <f t="shared" si="12"/>
        <v>0</v>
      </c>
      <c r="J200" s="30">
        <f t="shared" si="12"/>
        <v>0</v>
      </c>
      <c r="K200" s="32"/>
      <c r="L200" s="32"/>
    </row>
    <row r="201" spans="1:12">
      <c r="A201" s="11"/>
      <c r="B201" s="11"/>
      <c r="C201" s="8"/>
      <c r="D201" s="8"/>
      <c r="E201" s="8">
        <v>45211</v>
      </c>
      <c r="F201" s="8"/>
      <c r="G201" s="40" t="s">
        <v>227</v>
      </c>
      <c r="H201" s="32">
        <v>3926.59</v>
      </c>
      <c r="I201" s="32">
        <v>0</v>
      </c>
      <c r="J201" s="32"/>
      <c r="K201" s="32"/>
      <c r="L201" s="32"/>
    </row>
  </sheetData>
  <mergeCells count="4">
    <mergeCell ref="A49:L49"/>
    <mergeCell ref="A1:L1"/>
    <mergeCell ref="A2:L2"/>
    <mergeCell ref="A4:L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workbookViewId="0">
      <selection activeCell="D15" sqref="D15"/>
    </sheetView>
  </sheetViews>
  <sheetFormatPr defaultRowHeight="15"/>
  <cols>
    <col min="1" max="1" width="28.28515625" customWidth="1"/>
    <col min="2" max="6" width="25.28515625" customWidth="1"/>
  </cols>
  <sheetData>
    <row r="1" spans="1:11" ht="42" customHeight="1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5.75" customHeight="1">
      <c r="A2" s="155" t="s">
        <v>281</v>
      </c>
      <c r="B2" s="155"/>
      <c r="C2" s="155"/>
      <c r="D2" s="155"/>
      <c r="E2" s="155"/>
      <c r="F2" s="155"/>
    </row>
    <row r="3" spans="1:11" ht="18">
      <c r="A3" s="3"/>
      <c r="B3" s="3"/>
      <c r="C3" s="3"/>
      <c r="D3" s="3"/>
      <c r="E3" s="4"/>
      <c r="F3" s="4"/>
    </row>
    <row r="4" spans="1:11">
      <c r="A4" s="14" t="s">
        <v>40</v>
      </c>
      <c r="B4" s="93" t="s">
        <v>255</v>
      </c>
      <c r="C4" s="93" t="s">
        <v>256</v>
      </c>
      <c r="D4" s="93" t="s">
        <v>257</v>
      </c>
      <c r="E4" s="93" t="s">
        <v>221</v>
      </c>
      <c r="F4" s="93" t="s">
        <v>259</v>
      </c>
    </row>
    <row r="5" spans="1:11">
      <c r="A5" s="57" t="s">
        <v>0</v>
      </c>
      <c r="B5" s="58">
        <f>B6+B8+B10+B13+B15</f>
        <v>2710440.79</v>
      </c>
      <c r="C5" s="58">
        <f>C6+C8+C10+C13+C16</f>
        <v>3043164</v>
      </c>
      <c r="D5" s="58">
        <f>D6+D8+D10+D13+D16</f>
        <v>3310584</v>
      </c>
      <c r="E5" s="58">
        <f t="shared" ref="E5:F5" si="0">E6+E8+E10+E13+E16</f>
        <v>3305471</v>
      </c>
      <c r="F5" s="58">
        <f t="shared" si="0"/>
        <v>3369823</v>
      </c>
    </row>
    <row r="6" spans="1:11" ht="25.5">
      <c r="A6" s="59" t="s">
        <v>42</v>
      </c>
      <c r="B6" s="60">
        <f>B7</f>
        <v>863183.5</v>
      </c>
      <c r="C6" s="60">
        <f t="shared" ref="C6:F6" si="1">C7</f>
        <v>1029584</v>
      </c>
      <c r="D6" s="60">
        <f t="shared" si="1"/>
        <v>1029584</v>
      </c>
      <c r="E6" s="60">
        <f t="shared" si="1"/>
        <v>1029584</v>
      </c>
      <c r="F6" s="60">
        <f t="shared" si="1"/>
        <v>1029584</v>
      </c>
    </row>
    <row r="7" spans="1:11" ht="25.5">
      <c r="A7" s="149" t="s">
        <v>305</v>
      </c>
      <c r="B7" s="32">
        <v>863183.5</v>
      </c>
      <c r="C7" s="32">
        <v>1029584</v>
      </c>
      <c r="D7" s="32">
        <v>1029584</v>
      </c>
      <c r="E7" s="32">
        <v>1029584</v>
      </c>
      <c r="F7" s="32">
        <v>1029584</v>
      </c>
    </row>
    <row r="8" spans="1:11" ht="25.5">
      <c r="A8" s="61" t="s">
        <v>42</v>
      </c>
      <c r="B8" s="62">
        <f>B9</f>
        <v>1396547.15</v>
      </c>
      <c r="C8" s="62">
        <f t="shared" ref="C8:F8" si="2">C9</f>
        <v>1584000</v>
      </c>
      <c r="D8" s="62">
        <f t="shared" si="2"/>
        <v>2180000</v>
      </c>
      <c r="E8" s="62">
        <f t="shared" si="2"/>
        <v>2230887</v>
      </c>
      <c r="F8" s="62">
        <f t="shared" si="2"/>
        <v>2294324</v>
      </c>
    </row>
    <row r="9" spans="1:11" ht="25.5">
      <c r="A9" s="149" t="s">
        <v>250</v>
      </c>
      <c r="B9" s="63">
        <v>1396547.15</v>
      </c>
      <c r="C9" s="63">
        <v>1584000</v>
      </c>
      <c r="D9" s="63">
        <v>2180000</v>
      </c>
      <c r="E9" s="63">
        <v>2230887</v>
      </c>
      <c r="F9" s="63">
        <v>2294324</v>
      </c>
    </row>
    <row r="10" spans="1:11">
      <c r="A10" s="57" t="s">
        <v>41</v>
      </c>
      <c r="B10" s="62">
        <f>B11</f>
        <v>34432.68</v>
      </c>
      <c r="C10" s="62">
        <f>C11+C12</f>
        <v>7680</v>
      </c>
      <c r="D10" s="62">
        <f t="shared" ref="D10:F10" si="3">D11+D12</f>
        <v>36000</v>
      </c>
      <c r="E10" s="62">
        <f t="shared" si="3"/>
        <v>45000</v>
      </c>
      <c r="F10" s="62">
        <f t="shared" si="3"/>
        <v>45915</v>
      </c>
    </row>
    <row r="11" spans="1:11">
      <c r="A11" s="150" t="s">
        <v>301</v>
      </c>
      <c r="B11" s="63">
        <v>34432.68</v>
      </c>
      <c r="C11" s="63">
        <v>7680</v>
      </c>
      <c r="D11" s="63">
        <v>0</v>
      </c>
      <c r="E11" s="63">
        <v>0</v>
      </c>
      <c r="F11" s="63">
        <v>0</v>
      </c>
    </row>
    <row r="12" spans="1:11">
      <c r="A12" s="152" t="s">
        <v>300</v>
      </c>
      <c r="B12" s="63">
        <v>0</v>
      </c>
      <c r="C12" s="63">
        <v>0</v>
      </c>
      <c r="D12" s="63">
        <v>36000</v>
      </c>
      <c r="E12" s="63">
        <v>45000</v>
      </c>
      <c r="F12" s="63">
        <v>45915</v>
      </c>
    </row>
    <row r="13" spans="1:11">
      <c r="A13" s="57" t="s">
        <v>228</v>
      </c>
      <c r="B13" s="62">
        <f>B14</f>
        <v>11277.46</v>
      </c>
      <c r="C13" s="62">
        <f t="shared" ref="C13:F15" si="4">C14</f>
        <v>1300</v>
      </c>
      <c r="D13" s="62">
        <f t="shared" si="4"/>
        <v>0</v>
      </c>
      <c r="E13" s="62">
        <f t="shared" si="4"/>
        <v>0</v>
      </c>
      <c r="F13" s="62">
        <f t="shared" si="4"/>
        <v>0</v>
      </c>
    </row>
    <row r="14" spans="1:11">
      <c r="A14" s="150" t="s">
        <v>249</v>
      </c>
      <c r="B14" s="63">
        <v>11277.46</v>
      </c>
      <c r="C14" s="63">
        <v>1300</v>
      </c>
      <c r="D14" s="63">
        <v>0</v>
      </c>
      <c r="E14" s="63">
        <v>0</v>
      </c>
      <c r="F14" s="63">
        <v>0</v>
      </c>
    </row>
    <row r="15" spans="1:11">
      <c r="A15" s="57" t="s">
        <v>43</v>
      </c>
      <c r="B15" s="62">
        <f>B16</f>
        <v>405000</v>
      </c>
      <c r="C15" s="62">
        <f t="shared" si="4"/>
        <v>420600</v>
      </c>
      <c r="D15" s="62">
        <f t="shared" si="4"/>
        <v>65000</v>
      </c>
      <c r="E15" s="62">
        <f t="shared" si="4"/>
        <v>0</v>
      </c>
      <c r="F15" s="62">
        <f t="shared" si="4"/>
        <v>0</v>
      </c>
    </row>
    <row r="16" spans="1:11">
      <c r="A16" s="150" t="s">
        <v>290</v>
      </c>
      <c r="B16" s="63">
        <v>405000</v>
      </c>
      <c r="C16" s="63">
        <v>420600</v>
      </c>
      <c r="D16" s="63">
        <v>65000</v>
      </c>
      <c r="E16" s="63">
        <v>0</v>
      </c>
      <c r="F16" s="63">
        <v>0</v>
      </c>
    </row>
    <row r="17" spans="1:6" ht="15.75" customHeight="1">
      <c r="A17" s="178"/>
      <c r="B17" s="178"/>
      <c r="C17" s="178"/>
      <c r="D17" s="178"/>
      <c r="E17" s="178"/>
      <c r="F17" s="178"/>
    </row>
    <row r="18" spans="1:6" ht="18">
      <c r="A18" s="56"/>
      <c r="B18" s="56"/>
      <c r="C18" s="56"/>
      <c r="D18" s="56"/>
      <c r="E18" s="64"/>
      <c r="F18" s="64"/>
    </row>
    <row r="19" spans="1:6">
      <c r="A19" s="65" t="s">
        <v>40</v>
      </c>
      <c r="B19" s="93" t="s">
        <v>255</v>
      </c>
      <c r="C19" s="93" t="s">
        <v>256</v>
      </c>
      <c r="D19" s="93" t="s">
        <v>257</v>
      </c>
      <c r="E19" s="93" t="s">
        <v>221</v>
      </c>
      <c r="F19" s="93" t="s">
        <v>259</v>
      </c>
    </row>
    <row r="20" spans="1:6">
      <c r="A20" s="57" t="s">
        <v>1</v>
      </c>
      <c r="B20" s="58">
        <f>B21+B23+B25+B28+B30</f>
        <v>2742072.4899999998</v>
      </c>
      <c r="C20" s="58">
        <f>C21+C23+C25+C28+C30</f>
        <v>3007095.31</v>
      </c>
      <c r="D20" s="58">
        <f t="shared" ref="D20:F20" si="5">D21+D23+D25+D28+D30</f>
        <v>3280584</v>
      </c>
      <c r="E20" s="58">
        <f t="shared" si="5"/>
        <v>3305471</v>
      </c>
      <c r="F20" s="58">
        <f t="shared" si="5"/>
        <v>3369823</v>
      </c>
    </row>
    <row r="21" spans="1:6" ht="15.75" customHeight="1">
      <c r="A21" s="59" t="s">
        <v>42</v>
      </c>
      <c r="B21" s="60">
        <f>B22</f>
        <v>863183.5</v>
      </c>
      <c r="C21" s="60">
        <f t="shared" ref="C21" si="6">C22</f>
        <v>1029584</v>
      </c>
      <c r="D21" s="60">
        <f t="shared" ref="D21" si="7">D22</f>
        <v>1029584</v>
      </c>
      <c r="E21" s="60">
        <f t="shared" ref="E21" si="8">E22</f>
        <v>1029584</v>
      </c>
      <c r="F21" s="60">
        <f t="shared" ref="F21" si="9">F22</f>
        <v>1029584</v>
      </c>
    </row>
    <row r="22" spans="1:6" ht="25.5">
      <c r="A22" s="149" t="s">
        <v>305</v>
      </c>
      <c r="B22" s="32">
        <v>863183.5</v>
      </c>
      <c r="C22" s="32">
        <v>1029584</v>
      </c>
      <c r="D22" s="32">
        <v>1029584</v>
      </c>
      <c r="E22" s="32">
        <v>1029584</v>
      </c>
      <c r="F22" s="32">
        <v>1029584</v>
      </c>
    </row>
    <row r="23" spans="1:6" ht="25.5">
      <c r="A23" s="61" t="s">
        <v>42</v>
      </c>
      <c r="B23" s="62">
        <f>B24</f>
        <v>1396547.15</v>
      </c>
      <c r="C23" s="62">
        <f t="shared" ref="C23" si="10">C24</f>
        <v>1547931.31</v>
      </c>
      <c r="D23" s="62">
        <f t="shared" ref="D23" si="11">D24</f>
        <v>2150000</v>
      </c>
      <c r="E23" s="62">
        <f t="shared" ref="E23" si="12">E24</f>
        <v>2230887</v>
      </c>
      <c r="F23" s="62">
        <f t="shared" ref="F23" si="13">F24</f>
        <v>2294324</v>
      </c>
    </row>
    <row r="24" spans="1:6" ht="25.5">
      <c r="A24" s="149" t="s">
        <v>251</v>
      </c>
      <c r="B24" s="63">
        <v>1396547.15</v>
      </c>
      <c r="C24" s="63">
        <v>1547931.31</v>
      </c>
      <c r="D24" s="63">
        <v>2150000</v>
      </c>
      <c r="E24" s="63">
        <v>2230887</v>
      </c>
      <c r="F24" s="63">
        <v>2294324</v>
      </c>
    </row>
    <row r="25" spans="1:6">
      <c r="A25" s="57" t="s">
        <v>41</v>
      </c>
      <c r="B25" s="62">
        <f>B26+B27</f>
        <v>34238.269999999997</v>
      </c>
      <c r="C25" s="62">
        <f t="shared" ref="C25:F25" si="14">C26+C27</f>
        <v>7680</v>
      </c>
      <c r="D25" s="62">
        <f t="shared" si="14"/>
        <v>36000</v>
      </c>
      <c r="E25" s="62">
        <f t="shared" si="14"/>
        <v>45000</v>
      </c>
      <c r="F25" s="62">
        <f t="shared" si="14"/>
        <v>45915</v>
      </c>
    </row>
    <row r="26" spans="1:6">
      <c r="A26" s="150" t="s">
        <v>302</v>
      </c>
      <c r="B26" s="63">
        <v>34238.269999999997</v>
      </c>
      <c r="C26" s="63">
        <v>7680</v>
      </c>
      <c r="D26" s="63">
        <v>0</v>
      </c>
      <c r="E26" s="63">
        <v>0</v>
      </c>
      <c r="F26" s="63">
        <v>0</v>
      </c>
    </row>
    <row r="27" spans="1:6">
      <c r="A27" s="152" t="s">
        <v>300</v>
      </c>
      <c r="B27" s="63">
        <v>0</v>
      </c>
      <c r="C27" s="63">
        <v>0</v>
      </c>
      <c r="D27" s="63">
        <v>36000</v>
      </c>
      <c r="E27" s="63">
        <v>45000</v>
      </c>
      <c r="F27" s="63">
        <v>45915</v>
      </c>
    </row>
    <row r="28" spans="1:6">
      <c r="A28" s="57" t="s">
        <v>228</v>
      </c>
      <c r="B28" s="62">
        <f>B29</f>
        <v>11181.25</v>
      </c>
      <c r="C28" s="62">
        <f t="shared" ref="C28:F30" si="15">C29</f>
        <v>1300</v>
      </c>
      <c r="D28" s="62">
        <f t="shared" si="15"/>
        <v>0</v>
      </c>
      <c r="E28" s="62">
        <f t="shared" si="15"/>
        <v>0</v>
      </c>
      <c r="F28" s="62">
        <f t="shared" si="15"/>
        <v>0</v>
      </c>
    </row>
    <row r="29" spans="1:6">
      <c r="A29" s="104" t="s">
        <v>252</v>
      </c>
      <c r="B29" s="63">
        <v>11181.25</v>
      </c>
      <c r="C29" s="63">
        <v>1300</v>
      </c>
      <c r="D29" s="63">
        <v>0</v>
      </c>
      <c r="E29" s="63">
        <v>0</v>
      </c>
      <c r="F29" s="63">
        <v>0</v>
      </c>
    </row>
    <row r="30" spans="1:6">
      <c r="A30" s="57" t="s">
        <v>43</v>
      </c>
      <c r="B30" s="62">
        <f>B31</f>
        <v>436922.32</v>
      </c>
      <c r="C30" s="62">
        <f t="shared" si="15"/>
        <v>420600</v>
      </c>
      <c r="D30" s="62">
        <f t="shared" si="15"/>
        <v>65000</v>
      </c>
      <c r="E30" s="62">
        <f t="shared" si="15"/>
        <v>0</v>
      </c>
      <c r="F30" s="62">
        <f t="shared" si="15"/>
        <v>0</v>
      </c>
    </row>
    <row r="31" spans="1:6">
      <c r="A31" s="150" t="s">
        <v>290</v>
      </c>
      <c r="B31" s="63">
        <v>436922.32</v>
      </c>
      <c r="C31" s="63">
        <v>420600</v>
      </c>
      <c r="D31" s="63">
        <v>65000</v>
      </c>
      <c r="E31" s="63">
        <v>0</v>
      </c>
      <c r="F31" s="63">
        <v>0</v>
      </c>
    </row>
  </sheetData>
  <mergeCells count="3">
    <mergeCell ref="A2:F2"/>
    <mergeCell ref="A17:F17"/>
    <mergeCell ref="A1:K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D11" sqref="D11"/>
    </sheetView>
  </sheetViews>
  <sheetFormatPr defaultRowHeight="15"/>
  <cols>
    <col min="1" max="1" width="37.7109375" customWidth="1"/>
    <col min="2" max="6" width="25.28515625" customWidth="1"/>
  </cols>
  <sheetData>
    <row r="1" spans="1:6" ht="18">
      <c r="A1" s="3"/>
      <c r="B1" s="3"/>
      <c r="C1" s="3"/>
      <c r="D1" s="3"/>
      <c r="E1" s="4"/>
      <c r="F1" s="4"/>
    </row>
    <row r="2" spans="1:6" ht="15.75">
      <c r="A2" s="155" t="s">
        <v>282</v>
      </c>
      <c r="B2" s="179"/>
      <c r="C2" s="179"/>
      <c r="D2" s="179"/>
      <c r="E2" s="179"/>
      <c r="F2" s="179"/>
    </row>
    <row r="3" spans="1:6" ht="18">
      <c r="A3" s="3"/>
      <c r="B3" s="3"/>
      <c r="C3" s="3"/>
      <c r="D3" s="3"/>
      <c r="E3" s="4"/>
      <c r="F3" s="4"/>
    </row>
    <row r="4" spans="1:6">
      <c r="A4" s="14" t="s">
        <v>40</v>
      </c>
      <c r="B4" s="93" t="s">
        <v>255</v>
      </c>
      <c r="C4" s="93" t="s">
        <v>279</v>
      </c>
      <c r="D4" s="14" t="s">
        <v>260</v>
      </c>
      <c r="E4" s="94" t="s">
        <v>221</v>
      </c>
      <c r="F4" s="94" t="s">
        <v>259</v>
      </c>
    </row>
    <row r="5" spans="1:6" ht="15.75" customHeight="1">
      <c r="A5" s="7" t="s">
        <v>12</v>
      </c>
      <c r="B5" s="62">
        <f>B6+B9+B11</f>
        <v>2742072.49</v>
      </c>
      <c r="C5" s="62">
        <f>C6+C9+C11</f>
        <v>3007095.31</v>
      </c>
      <c r="D5" s="62">
        <f>D6+D9+D11</f>
        <v>3280584</v>
      </c>
      <c r="E5" s="62">
        <f>E6+E9+E11</f>
        <v>3305471</v>
      </c>
      <c r="F5" s="62">
        <f>F6+F9+F11</f>
        <v>3369823</v>
      </c>
    </row>
    <row r="6" spans="1:6" ht="15.75" customHeight="1">
      <c r="A6" s="7" t="s">
        <v>13</v>
      </c>
      <c r="B6" s="62">
        <f>B7+B8</f>
        <v>0</v>
      </c>
      <c r="C6" s="62">
        <f>C7+C8</f>
        <v>0</v>
      </c>
      <c r="D6" s="62">
        <f>D7+D8</f>
        <v>0</v>
      </c>
      <c r="E6" s="62">
        <f>E7+E8</f>
        <v>0</v>
      </c>
      <c r="F6" s="62">
        <f>F7+F8</f>
        <v>0</v>
      </c>
    </row>
    <row r="7" spans="1:6" ht="25.5">
      <c r="A7" s="40" t="s">
        <v>14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</row>
    <row r="8" spans="1:6">
      <c r="A8" s="12" t="s">
        <v>15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</row>
    <row r="9" spans="1:6">
      <c r="A9" s="7" t="s">
        <v>16</v>
      </c>
      <c r="B9" s="62">
        <f>B10</f>
        <v>0</v>
      </c>
      <c r="C9" s="62">
        <f>C10</f>
        <v>0</v>
      </c>
      <c r="D9" s="62">
        <f>D10</f>
        <v>0</v>
      </c>
      <c r="E9" s="62">
        <f>E10</f>
        <v>0</v>
      </c>
      <c r="F9" s="62">
        <f>F10</f>
        <v>0</v>
      </c>
    </row>
    <row r="10" spans="1:6" ht="25.5">
      <c r="A10" s="11" t="s">
        <v>17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</row>
    <row r="11" spans="1:6">
      <c r="A11" s="51" t="s">
        <v>194</v>
      </c>
      <c r="B11" s="62">
        <f>B12</f>
        <v>2742072.49</v>
      </c>
      <c r="C11" s="62">
        <f>C12</f>
        <v>3007095.31</v>
      </c>
      <c r="D11" s="62">
        <f>D12</f>
        <v>3280584</v>
      </c>
      <c r="E11" s="62">
        <f>E12</f>
        <v>3305471</v>
      </c>
      <c r="F11" s="62">
        <f>F12</f>
        <v>3369823</v>
      </c>
    </row>
    <row r="12" spans="1:6">
      <c r="A12" s="151" t="s">
        <v>195</v>
      </c>
      <c r="B12" s="63">
        <v>2742072.49</v>
      </c>
      <c r="C12" s="63">
        <v>3007095.31</v>
      </c>
      <c r="D12" s="63">
        <v>3280584</v>
      </c>
      <c r="E12" s="63">
        <v>3305471</v>
      </c>
      <c r="F12" s="63">
        <v>3369823</v>
      </c>
    </row>
  </sheetData>
  <mergeCells count="1">
    <mergeCell ref="A2:F2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workbookViewId="0">
      <selection activeCell="A2" sqref="A2:K2"/>
    </sheetView>
  </sheetViews>
  <sheetFormatPr defaultRowHeight="15"/>
  <cols>
    <col min="1" max="1" width="7.42578125" bestFit="1" customWidth="1"/>
    <col min="2" max="2" width="8.42578125" bestFit="1" customWidth="1"/>
    <col min="3" max="4" width="8.42578125" customWidth="1"/>
    <col min="5" max="5" width="10.5703125" customWidth="1"/>
    <col min="6" max="6" width="25.28515625" customWidth="1"/>
    <col min="7" max="7" width="19" customWidth="1"/>
    <col min="8" max="8" width="20.28515625" customWidth="1"/>
    <col min="9" max="10" width="21.140625" customWidth="1"/>
    <col min="11" max="11" width="22.28515625" customWidth="1"/>
  </cols>
  <sheetData>
    <row r="1" spans="1:11" ht="18">
      <c r="A1" s="3"/>
      <c r="B1" s="3"/>
      <c r="C1" s="3"/>
      <c r="D1" s="3"/>
      <c r="E1" s="3"/>
      <c r="F1" s="3"/>
      <c r="G1" s="3"/>
      <c r="H1" s="3"/>
      <c r="I1" s="3"/>
      <c r="J1" s="4"/>
      <c r="K1" s="4"/>
    </row>
    <row r="2" spans="1:11" ht="18" customHeight="1">
      <c r="A2" s="155" t="s">
        <v>284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18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8" customHeight="1">
      <c r="A4" s="140"/>
      <c r="B4" s="140"/>
      <c r="C4" s="140"/>
      <c r="D4" s="140"/>
      <c r="E4" s="140"/>
      <c r="F4" s="155" t="s">
        <v>283</v>
      </c>
      <c r="G4" s="155"/>
      <c r="H4" s="155"/>
      <c r="I4" s="155"/>
      <c r="J4" s="140"/>
      <c r="K4" s="140"/>
    </row>
    <row r="5" spans="1:11" ht="18">
      <c r="A5" s="3"/>
      <c r="B5" s="3"/>
      <c r="C5" s="3"/>
      <c r="D5" s="3"/>
      <c r="E5" s="3"/>
      <c r="F5" s="3"/>
      <c r="G5" s="3"/>
      <c r="H5" s="3"/>
      <c r="I5" s="3"/>
      <c r="J5" s="4"/>
      <c r="K5" s="4"/>
    </row>
    <row r="6" spans="1:11" ht="25.5">
      <c r="A6" s="14" t="s">
        <v>5</v>
      </c>
      <c r="B6" s="13" t="s">
        <v>6</v>
      </c>
      <c r="C6" s="13" t="s">
        <v>268</v>
      </c>
      <c r="D6" s="13" t="s">
        <v>269</v>
      </c>
      <c r="E6" s="13" t="s">
        <v>270</v>
      </c>
      <c r="F6" s="13" t="s">
        <v>31</v>
      </c>
      <c r="G6" s="93" t="s">
        <v>255</v>
      </c>
      <c r="H6" s="93" t="s">
        <v>256</v>
      </c>
      <c r="I6" s="93" t="s">
        <v>257</v>
      </c>
      <c r="J6" s="94" t="s">
        <v>221</v>
      </c>
      <c r="K6" s="94" t="s">
        <v>259</v>
      </c>
    </row>
    <row r="7" spans="1:11">
      <c r="A7" s="24"/>
      <c r="B7" s="25"/>
      <c r="C7" s="25"/>
      <c r="D7" s="25"/>
      <c r="E7" s="25"/>
      <c r="F7" s="23" t="s">
        <v>44</v>
      </c>
      <c r="G7" s="58">
        <v>325000</v>
      </c>
      <c r="H7" s="60"/>
      <c r="I7" s="105"/>
      <c r="J7" s="105"/>
      <c r="K7" s="105"/>
    </row>
    <row r="8" spans="1:11" ht="25.5">
      <c r="A8" s="7">
        <v>8</v>
      </c>
      <c r="B8" s="7"/>
      <c r="C8" s="7"/>
      <c r="D8" s="7"/>
      <c r="E8" s="7"/>
      <c r="F8" s="7" t="s">
        <v>18</v>
      </c>
      <c r="G8" s="62">
        <v>325000</v>
      </c>
      <c r="H8" s="32"/>
      <c r="I8" s="32"/>
      <c r="J8" s="32"/>
      <c r="K8" s="32"/>
    </row>
    <row r="9" spans="1:11">
      <c r="A9" s="7"/>
      <c r="B9" s="11">
        <v>84</v>
      </c>
      <c r="C9" s="11"/>
      <c r="D9" s="11"/>
      <c r="E9" s="11"/>
      <c r="F9" s="11" t="s">
        <v>24</v>
      </c>
      <c r="G9" s="63">
        <v>325000</v>
      </c>
      <c r="H9" s="32"/>
      <c r="I9" s="32"/>
      <c r="J9" s="32"/>
      <c r="K9" s="32"/>
    </row>
    <row r="10" spans="1:11" ht="25.5">
      <c r="A10" s="7"/>
      <c r="B10" s="11"/>
      <c r="C10" s="26">
        <v>847</v>
      </c>
      <c r="D10" s="26"/>
      <c r="E10" s="26"/>
      <c r="F10" s="26" t="s">
        <v>262</v>
      </c>
      <c r="G10" s="63">
        <v>325000</v>
      </c>
      <c r="H10" s="32"/>
      <c r="I10" s="32"/>
      <c r="J10" s="32"/>
      <c r="K10" s="32"/>
    </row>
    <row r="11" spans="1:11" ht="25.5">
      <c r="A11" s="7"/>
      <c r="B11" s="11"/>
      <c r="C11" s="26"/>
      <c r="D11" s="26">
        <v>8472</v>
      </c>
      <c r="E11" s="26"/>
      <c r="F11" s="26" t="s">
        <v>263</v>
      </c>
      <c r="G11" s="63">
        <v>325000</v>
      </c>
      <c r="H11" s="32"/>
      <c r="I11" s="32"/>
      <c r="J11" s="32"/>
      <c r="K11" s="32"/>
    </row>
    <row r="12" spans="1:11" ht="38.25">
      <c r="A12" s="7"/>
      <c r="B12" s="11"/>
      <c r="C12" s="26"/>
      <c r="D12" s="26"/>
      <c r="E12" s="26">
        <v>84721</v>
      </c>
      <c r="F12" s="26" t="s">
        <v>264</v>
      </c>
      <c r="G12" s="63">
        <v>325000</v>
      </c>
      <c r="H12" s="32"/>
      <c r="I12" s="32"/>
      <c r="J12" s="32"/>
      <c r="K12" s="32"/>
    </row>
    <row r="13" spans="1:11">
      <c r="A13" s="7"/>
      <c r="B13" s="11"/>
      <c r="C13" s="26"/>
      <c r="D13" s="26"/>
      <c r="E13" s="26"/>
      <c r="F13" s="23" t="s">
        <v>45</v>
      </c>
      <c r="G13" s="62">
        <v>325000</v>
      </c>
      <c r="H13" s="32"/>
      <c r="I13" s="32"/>
      <c r="J13" s="32"/>
      <c r="K13" s="32"/>
    </row>
    <row r="14" spans="1:11" ht="25.5">
      <c r="A14" s="10">
        <v>5</v>
      </c>
      <c r="B14" s="10"/>
      <c r="C14" s="10"/>
      <c r="D14" s="10"/>
      <c r="E14" s="10"/>
      <c r="F14" s="15" t="s">
        <v>19</v>
      </c>
      <c r="G14" s="62">
        <v>325000</v>
      </c>
      <c r="H14" s="32"/>
      <c r="I14" s="32"/>
      <c r="J14" s="32"/>
      <c r="K14" s="32"/>
    </row>
    <row r="15" spans="1:11" ht="25.5">
      <c r="A15" s="11"/>
      <c r="B15" s="11">
        <v>54</v>
      </c>
      <c r="C15" s="11"/>
      <c r="D15" s="11"/>
      <c r="E15" s="11"/>
      <c r="F15" s="16" t="s">
        <v>25</v>
      </c>
      <c r="G15" s="63">
        <v>325000</v>
      </c>
      <c r="H15" s="32"/>
      <c r="I15" s="32"/>
      <c r="J15" s="32"/>
      <c r="K15" s="106"/>
    </row>
    <row r="16" spans="1:11" ht="38.25">
      <c r="A16" s="11"/>
      <c r="B16" s="11"/>
      <c r="C16" s="11">
        <v>547</v>
      </c>
      <c r="D16" s="11"/>
      <c r="E16" s="11"/>
      <c r="F16" s="16" t="s">
        <v>265</v>
      </c>
      <c r="G16" s="63">
        <v>325000</v>
      </c>
      <c r="H16" s="32"/>
      <c r="I16" s="32"/>
      <c r="J16" s="32"/>
      <c r="K16" s="106"/>
    </row>
    <row r="17" spans="1:11" ht="38.25">
      <c r="A17" s="11"/>
      <c r="B17" s="11"/>
      <c r="C17" s="11"/>
      <c r="D17" s="11">
        <v>5472</v>
      </c>
      <c r="E17" s="11"/>
      <c r="F17" s="16" t="s">
        <v>266</v>
      </c>
      <c r="G17" s="63">
        <v>325000</v>
      </c>
      <c r="H17" s="32"/>
      <c r="I17" s="32"/>
      <c r="J17" s="32"/>
      <c r="K17" s="106"/>
    </row>
    <row r="18" spans="1:11" ht="38.25">
      <c r="A18" s="11"/>
      <c r="B18" s="11"/>
      <c r="C18" s="11"/>
      <c r="D18" s="11"/>
      <c r="E18" s="11">
        <v>54721</v>
      </c>
      <c r="F18" s="16" t="s">
        <v>267</v>
      </c>
      <c r="G18" s="63">
        <v>325000</v>
      </c>
      <c r="H18" s="32"/>
      <c r="I18" s="32"/>
      <c r="J18" s="32"/>
      <c r="K18" s="106"/>
    </row>
  </sheetData>
  <mergeCells count="2">
    <mergeCell ref="A2:K2"/>
    <mergeCell ref="F4:I4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workbookViewId="0">
      <selection activeCell="F19" sqref="F19"/>
    </sheetView>
  </sheetViews>
  <sheetFormatPr defaultRowHeight="15"/>
  <cols>
    <col min="1" max="1" width="7.42578125" customWidth="1"/>
    <col min="2" max="2" width="8.42578125" customWidth="1"/>
    <col min="3" max="3" width="11.5703125" customWidth="1"/>
    <col min="4" max="4" width="8.5703125" customWidth="1"/>
    <col min="5" max="6" width="10.140625" customWidth="1"/>
    <col min="7" max="7" width="25" customWidth="1"/>
    <col min="8" max="8" width="13.28515625" customWidth="1"/>
    <col min="9" max="9" width="11.28515625" customWidth="1"/>
    <col min="10" max="10" width="11.85546875" customWidth="1"/>
    <col min="11" max="11" width="12.28515625" customWidth="1"/>
    <col min="12" max="12" width="15.5703125" customWidth="1"/>
  </cols>
  <sheetData>
    <row r="1" spans="1:12" ht="38.25" customHeight="1">
      <c r="A1" s="3"/>
      <c r="B1" s="3"/>
      <c r="C1" s="3"/>
      <c r="D1" s="3"/>
      <c r="E1" s="155" t="s">
        <v>285</v>
      </c>
      <c r="F1" s="155"/>
      <c r="G1" s="155"/>
      <c r="H1" s="155"/>
      <c r="I1" s="155"/>
      <c r="J1" s="155"/>
      <c r="K1" s="155"/>
    </row>
    <row r="3" spans="1:12" ht="18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 ht="25.5">
      <c r="A4" s="14" t="s">
        <v>5</v>
      </c>
      <c r="B4" s="13" t="s">
        <v>6</v>
      </c>
      <c r="C4" s="13" t="s">
        <v>268</v>
      </c>
      <c r="D4" s="13" t="s">
        <v>269</v>
      </c>
      <c r="E4" s="13" t="s">
        <v>270</v>
      </c>
      <c r="F4" s="13" t="s">
        <v>248</v>
      </c>
      <c r="G4" s="13" t="s">
        <v>31</v>
      </c>
      <c r="H4" s="93" t="s">
        <v>255</v>
      </c>
      <c r="I4" s="93" t="s">
        <v>256</v>
      </c>
      <c r="J4" s="93" t="s">
        <v>257</v>
      </c>
      <c r="K4" s="94" t="s">
        <v>221</v>
      </c>
      <c r="L4" s="94" t="s">
        <v>259</v>
      </c>
    </row>
    <row r="5" spans="1:12">
      <c r="A5" s="24"/>
      <c r="B5" s="25"/>
      <c r="C5" s="25"/>
      <c r="D5" s="25"/>
      <c r="E5" s="25"/>
      <c r="F5" s="25"/>
      <c r="G5" s="23" t="s">
        <v>44</v>
      </c>
      <c r="H5" s="58">
        <v>325000</v>
      </c>
      <c r="I5" s="60"/>
      <c r="J5" s="105"/>
      <c r="K5" s="105"/>
      <c r="L5" s="105"/>
    </row>
    <row r="6" spans="1:12" ht="25.5">
      <c r="A6" s="7">
        <v>8</v>
      </c>
      <c r="B6" s="7"/>
      <c r="C6" s="7"/>
      <c r="D6" s="7"/>
      <c r="E6" s="7"/>
      <c r="F6" s="7"/>
      <c r="G6" s="7" t="s">
        <v>18</v>
      </c>
      <c r="H6" s="62">
        <v>325000</v>
      </c>
      <c r="I6" s="32"/>
      <c r="J6" s="32"/>
      <c r="K6" s="32"/>
      <c r="L6" s="32"/>
    </row>
    <row r="7" spans="1:12">
      <c r="A7" s="7"/>
      <c r="B7" s="11">
        <v>84</v>
      </c>
      <c r="C7" s="11"/>
      <c r="D7" s="11"/>
      <c r="E7" s="11"/>
      <c r="F7" s="11"/>
      <c r="G7" s="11" t="s">
        <v>24</v>
      </c>
      <c r="H7" s="63">
        <v>325000</v>
      </c>
      <c r="I7" s="32"/>
      <c r="J7" s="32"/>
      <c r="K7" s="32"/>
      <c r="L7" s="32"/>
    </row>
    <row r="8" spans="1:12" ht="25.5">
      <c r="A8" s="7"/>
      <c r="B8" s="11"/>
      <c r="C8" s="26">
        <v>847</v>
      </c>
      <c r="D8" s="26"/>
      <c r="E8" s="26"/>
      <c r="F8" s="26"/>
      <c r="G8" s="26" t="s">
        <v>262</v>
      </c>
      <c r="H8" s="63">
        <v>325000</v>
      </c>
      <c r="I8" s="32"/>
      <c r="J8" s="32"/>
      <c r="K8" s="32"/>
      <c r="L8" s="32"/>
    </row>
    <row r="9" spans="1:12" ht="25.5">
      <c r="A9" s="7"/>
      <c r="B9" s="11"/>
      <c r="C9" s="26"/>
      <c r="D9" s="26">
        <v>8472</v>
      </c>
      <c r="E9" s="26"/>
      <c r="F9" s="26"/>
      <c r="G9" s="26" t="s">
        <v>263</v>
      </c>
      <c r="H9" s="63">
        <v>325000</v>
      </c>
      <c r="I9" s="32"/>
      <c r="J9" s="32"/>
      <c r="K9" s="32"/>
      <c r="L9" s="32"/>
    </row>
    <row r="10" spans="1:12" ht="38.25">
      <c r="A10" s="7"/>
      <c r="B10" s="11"/>
      <c r="C10" s="26"/>
      <c r="D10" s="26"/>
      <c r="E10" s="26">
        <v>84721</v>
      </c>
      <c r="F10" s="26">
        <v>113</v>
      </c>
      <c r="G10" s="26" t="s">
        <v>264</v>
      </c>
      <c r="H10" s="63">
        <v>325000</v>
      </c>
      <c r="I10" s="32"/>
      <c r="J10" s="32"/>
      <c r="K10" s="32"/>
      <c r="L10" s="32"/>
    </row>
    <row r="11" spans="1:12">
      <c r="A11" s="7"/>
      <c r="B11" s="11"/>
      <c r="C11" s="26"/>
      <c r="D11" s="26"/>
      <c r="E11" s="26"/>
      <c r="F11" s="26"/>
      <c r="G11" s="23" t="s">
        <v>45</v>
      </c>
      <c r="H11" s="62">
        <v>325000</v>
      </c>
      <c r="I11" s="32"/>
      <c r="J11" s="32"/>
      <c r="K11" s="32"/>
      <c r="L11" s="32"/>
    </row>
    <row r="12" spans="1:12" ht="25.5">
      <c r="A12" s="10">
        <v>5</v>
      </c>
      <c r="B12" s="10"/>
      <c r="C12" s="10"/>
      <c r="D12" s="10"/>
      <c r="E12" s="10"/>
      <c r="F12" s="10"/>
      <c r="G12" s="15" t="s">
        <v>19</v>
      </c>
      <c r="H12" s="62">
        <v>325000</v>
      </c>
      <c r="I12" s="32"/>
      <c r="J12" s="32"/>
      <c r="K12" s="32"/>
      <c r="L12" s="32"/>
    </row>
    <row r="13" spans="1:12" ht="25.5">
      <c r="A13" s="11"/>
      <c r="B13" s="11">
        <v>54</v>
      </c>
      <c r="C13" s="11"/>
      <c r="D13" s="11"/>
      <c r="E13" s="11"/>
      <c r="F13" s="11"/>
      <c r="G13" s="16" t="s">
        <v>25</v>
      </c>
      <c r="H13" s="63">
        <v>325000</v>
      </c>
      <c r="I13" s="32"/>
      <c r="J13" s="32"/>
      <c r="K13" s="32"/>
      <c r="L13" s="106"/>
    </row>
    <row r="14" spans="1:12" ht="38.25">
      <c r="A14" s="11"/>
      <c r="B14" s="11"/>
      <c r="C14" s="11">
        <v>547</v>
      </c>
      <c r="D14" s="11"/>
      <c r="E14" s="11"/>
      <c r="F14" s="11"/>
      <c r="G14" s="16" t="s">
        <v>265</v>
      </c>
      <c r="H14" s="63">
        <v>325000</v>
      </c>
      <c r="I14" s="32"/>
      <c r="J14" s="32"/>
      <c r="K14" s="32"/>
      <c r="L14" s="106"/>
    </row>
    <row r="15" spans="1:12" ht="38.25">
      <c r="A15" s="11"/>
      <c r="B15" s="11"/>
      <c r="C15" s="11"/>
      <c r="D15" s="11">
        <v>5472</v>
      </c>
      <c r="E15" s="11"/>
      <c r="F15" s="11"/>
      <c r="G15" s="16" t="s">
        <v>266</v>
      </c>
      <c r="H15" s="63">
        <v>325000</v>
      </c>
      <c r="I15" s="32"/>
      <c r="J15" s="32"/>
      <c r="K15" s="32"/>
      <c r="L15" s="106"/>
    </row>
    <row r="16" spans="1:12" ht="38.25">
      <c r="A16" s="11"/>
      <c r="B16" s="11"/>
      <c r="C16" s="11"/>
      <c r="D16" s="11"/>
      <c r="E16" s="11">
        <v>54721</v>
      </c>
      <c r="F16" s="11">
        <v>113</v>
      </c>
      <c r="G16" s="16" t="s">
        <v>267</v>
      </c>
      <c r="H16" s="63">
        <v>325000</v>
      </c>
      <c r="I16" s="32"/>
      <c r="J16" s="32"/>
      <c r="K16" s="32"/>
      <c r="L16" s="106"/>
    </row>
  </sheetData>
  <mergeCells count="1">
    <mergeCell ref="E1:K1"/>
  </mergeCells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68"/>
  <sheetViews>
    <sheetView topLeftCell="A247" workbookViewId="0">
      <selection activeCell="G2" sqref="G2"/>
    </sheetView>
  </sheetViews>
  <sheetFormatPr defaultRowHeight="15"/>
  <cols>
    <col min="1" max="1" width="4.42578125" customWidth="1"/>
    <col min="2" max="2" width="5.28515625" customWidth="1"/>
    <col min="3" max="3" width="6" customWidth="1"/>
    <col min="4" max="4" width="7.85546875" customWidth="1"/>
    <col min="5" max="5" width="9.140625" customWidth="1"/>
    <col min="6" max="6" width="30" customWidth="1"/>
    <col min="7" max="7" width="13" customWidth="1"/>
    <col min="8" max="8" width="13.28515625" customWidth="1"/>
    <col min="9" max="9" width="13.5703125" customWidth="1"/>
    <col min="10" max="10" width="13.85546875" customWidth="1"/>
    <col min="11" max="11" width="13.42578125" customWidth="1"/>
  </cols>
  <sheetData>
    <row r="1" spans="1:11" ht="32.25" customHeight="1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8">
      <c r="A2" s="3"/>
      <c r="B2" s="3"/>
      <c r="C2" s="3"/>
      <c r="D2" s="3"/>
      <c r="E2" s="3"/>
      <c r="F2" s="3"/>
      <c r="G2" s="3"/>
      <c r="H2" s="4"/>
      <c r="I2" s="4"/>
    </row>
    <row r="3" spans="1:11" ht="15.75">
      <c r="A3" s="155" t="s">
        <v>20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18">
      <c r="A4" s="3"/>
      <c r="B4" s="3"/>
      <c r="C4" s="3"/>
      <c r="D4" s="3"/>
      <c r="E4" s="3"/>
      <c r="F4" s="3"/>
      <c r="G4" s="3"/>
      <c r="H4" s="4"/>
      <c r="I4" s="4"/>
    </row>
    <row r="5" spans="1:11" ht="25.5">
      <c r="A5" s="180" t="s">
        <v>22</v>
      </c>
      <c r="B5" s="181"/>
      <c r="C5" s="181"/>
      <c r="D5" s="181"/>
      <c r="E5" s="182"/>
      <c r="F5" s="28" t="s">
        <v>31</v>
      </c>
      <c r="G5" s="93" t="s">
        <v>255</v>
      </c>
      <c r="H5" s="93" t="s">
        <v>256</v>
      </c>
      <c r="I5" s="93" t="s">
        <v>257</v>
      </c>
      <c r="J5" s="94" t="s">
        <v>221</v>
      </c>
      <c r="K5" s="94" t="s">
        <v>259</v>
      </c>
    </row>
    <row r="6" spans="1:11" ht="25.5" customHeight="1">
      <c r="A6" s="180" t="s">
        <v>219</v>
      </c>
      <c r="B6" s="183"/>
      <c r="C6" s="183"/>
      <c r="D6" s="183"/>
      <c r="E6" s="184"/>
      <c r="F6" s="28" t="s">
        <v>229</v>
      </c>
      <c r="G6" s="107">
        <f>SUM(G9+G24+G55,G175,G219,G199)</f>
        <v>2742072.4900000007</v>
      </c>
      <c r="H6" s="107">
        <f>SUM(H9+H24+H55,H175,H219,H199)</f>
        <v>3007095.31</v>
      </c>
      <c r="I6" s="107">
        <f>SUM(I9+I24+I55,I175,I219,I199,I242)</f>
        <v>3280584</v>
      </c>
      <c r="J6" s="107">
        <f t="shared" ref="J6:K6" si="0">SUM(J9+J24+J55,J175,J219,J199,J242)</f>
        <v>3305471</v>
      </c>
      <c r="K6" s="107">
        <f t="shared" si="0"/>
        <v>3369823</v>
      </c>
    </row>
    <row r="7" spans="1:11" ht="25.5">
      <c r="A7" s="185" t="s">
        <v>230</v>
      </c>
      <c r="B7" s="186"/>
      <c r="C7" s="186"/>
      <c r="D7" s="186"/>
      <c r="E7" s="187"/>
      <c r="F7" s="108" t="s">
        <v>231</v>
      </c>
      <c r="G7" s="109">
        <f>SUM(G8,G24)</f>
        <v>863183.5</v>
      </c>
      <c r="H7" s="109">
        <f t="shared" ref="H7:J7" si="1">SUM(H8,H24)</f>
        <v>1029584</v>
      </c>
      <c r="I7" s="109">
        <f t="shared" si="1"/>
        <v>1029584</v>
      </c>
      <c r="J7" s="109">
        <f t="shared" si="1"/>
        <v>1029584</v>
      </c>
      <c r="K7" s="109">
        <f>SUM(K8,K24)</f>
        <v>1029584</v>
      </c>
    </row>
    <row r="8" spans="1:11" ht="25.5">
      <c r="A8" s="185" t="s">
        <v>232</v>
      </c>
      <c r="B8" s="194"/>
      <c r="C8" s="194"/>
      <c r="D8" s="194"/>
      <c r="E8" s="195"/>
      <c r="F8" s="108" t="s">
        <v>233</v>
      </c>
      <c r="G8" s="109">
        <f t="shared" ref="G8:K10" si="2">G9</f>
        <v>842643</v>
      </c>
      <c r="H8" s="109">
        <f t="shared" si="2"/>
        <v>937576</v>
      </c>
      <c r="I8" s="109">
        <f t="shared" si="2"/>
        <v>937576</v>
      </c>
      <c r="J8" s="109">
        <f t="shared" si="2"/>
        <v>937576</v>
      </c>
      <c r="K8" s="109">
        <f t="shared" si="2"/>
        <v>937576</v>
      </c>
    </row>
    <row r="9" spans="1:11">
      <c r="A9" s="191" t="s">
        <v>304</v>
      </c>
      <c r="B9" s="192"/>
      <c r="C9" s="192"/>
      <c r="D9" s="192"/>
      <c r="E9" s="193"/>
      <c r="F9" s="110" t="s">
        <v>196</v>
      </c>
      <c r="G9" s="109">
        <f t="shared" si="2"/>
        <v>842643</v>
      </c>
      <c r="H9" s="109">
        <f t="shared" si="2"/>
        <v>937576</v>
      </c>
      <c r="I9" s="109">
        <f t="shared" si="2"/>
        <v>937576</v>
      </c>
      <c r="J9" s="109">
        <f t="shared" si="2"/>
        <v>937576</v>
      </c>
      <c r="K9" s="109">
        <f t="shared" si="2"/>
        <v>937576</v>
      </c>
    </row>
    <row r="10" spans="1:11">
      <c r="A10" s="66">
        <v>3</v>
      </c>
      <c r="B10" s="66"/>
      <c r="C10" s="66"/>
      <c r="D10" s="66"/>
      <c r="E10" s="66"/>
      <c r="F10" s="66" t="s">
        <v>9</v>
      </c>
      <c r="G10" s="111">
        <f>G11+G18</f>
        <v>842643</v>
      </c>
      <c r="H10" s="111">
        <f t="shared" si="2"/>
        <v>937576</v>
      </c>
      <c r="I10" s="111">
        <f t="shared" si="2"/>
        <v>937576</v>
      </c>
      <c r="J10" s="111">
        <f t="shared" si="2"/>
        <v>937576</v>
      </c>
      <c r="K10" s="111">
        <f t="shared" si="2"/>
        <v>937576</v>
      </c>
    </row>
    <row r="11" spans="1:11">
      <c r="A11" s="66"/>
      <c r="B11" s="66">
        <v>31</v>
      </c>
      <c r="C11" s="66"/>
      <c r="D11" s="66"/>
      <c r="E11" s="66"/>
      <c r="F11" s="66" t="s">
        <v>10</v>
      </c>
      <c r="G11" s="111">
        <f>G12</f>
        <v>842643</v>
      </c>
      <c r="H11" s="111">
        <f>H12+H18</f>
        <v>937576</v>
      </c>
      <c r="I11" s="111">
        <f>I12+I18</f>
        <v>937576</v>
      </c>
      <c r="J11" s="111">
        <v>937576</v>
      </c>
      <c r="K11" s="111">
        <v>937576</v>
      </c>
    </row>
    <row r="12" spans="1:11">
      <c r="A12" s="46"/>
      <c r="B12" s="46"/>
      <c r="C12" s="46">
        <v>311</v>
      </c>
      <c r="D12" s="46"/>
      <c r="E12" s="46"/>
      <c r="F12" s="46" t="s">
        <v>71</v>
      </c>
      <c r="G12" s="111">
        <f>SUM(G13,G16)</f>
        <v>842643</v>
      </c>
      <c r="H12" s="111">
        <f>SUM(H13,H16)</f>
        <v>937576</v>
      </c>
      <c r="I12" s="111">
        <f>SUM(I13,I16)</f>
        <v>937576</v>
      </c>
      <c r="J12" s="111"/>
      <c r="K12" s="111"/>
    </row>
    <row r="13" spans="1:11">
      <c r="A13" s="46"/>
      <c r="B13" s="46"/>
      <c r="C13" s="46"/>
      <c r="D13" s="46">
        <v>3111</v>
      </c>
      <c r="E13" s="46"/>
      <c r="F13" s="46" t="s">
        <v>72</v>
      </c>
      <c r="G13" s="111">
        <f>SUM(G14:G15)</f>
        <v>842643</v>
      </c>
      <c r="H13" s="111">
        <f>SUM(H14:H15)</f>
        <v>937576</v>
      </c>
      <c r="I13" s="111">
        <f>SUM(I14:I15)</f>
        <v>937576</v>
      </c>
      <c r="J13" s="111"/>
      <c r="K13" s="111"/>
    </row>
    <row r="14" spans="1:11">
      <c r="A14" s="46"/>
      <c r="B14" s="46"/>
      <c r="C14" s="46"/>
      <c r="D14" s="46"/>
      <c r="E14" s="46">
        <v>31111</v>
      </c>
      <c r="F14" s="46" t="s">
        <v>72</v>
      </c>
      <c r="G14" s="112">
        <v>842643</v>
      </c>
      <c r="H14" s="112">
        <v>937576</v>
      </c>
      <c r="I14" s="112">
        <v>937576</v>
      </c>
      <c r="J14" s="112"/>
      <c r="K14" s="112"/>
    </row>
    <row r="15" spans="1:11">
      <c r="A15" s="46"/>
      <c r="B15" s="46"/>
      <c r="C15" s="46"/>
      <c r="D15" s="46"/>
      <c r="E15" s="46">
        <v>31113</v>
      </c>
      <c r="F15" s="46" t="s">
        <v>74</v>
      </c>
      <c r="G15" s="112">
        <v>0</v>
      </c>
      <c r="H15" s="112">
        <v>0</v>
      </c>
      <c r="I15" s="112">
        <v>0</v>
      </c>
      <c r="J15" s="112"/>
      <c r="K15" s="112"/>
    </row>
    <row r="16" spans="1:11">
      <c r="A16" s="46"/>
      <c r="B16" s="46"/>
      <c r="C16" s="46"/>
      <c r="D16" s="46">
        <v>3114</v>
      </c>
      <c r="E16" s="46"/>
      <c r="F16" s="46" t="s">
        <v>75</v>
      </c>
      <c r="G16" s="111">
        <f>G17</f>
        <v>0</v>
      </c>
      <c r="H16" s="111">
        <f>H17</f>
        <v>0</v>
      </c>
      <c r="I16" s="111">
        <f>I17</f>
        <v>0</v>
      </c>
      <c r="J16" s="111"/>
      <c r="K16" s="111"/>
    </row>
    <row r="17" spans="1:11">
      <c r="A17" s="46"/>
      <c r="B17" s="46"/>
      <c r="C17" s="46"/>
      <c r="D17" s="46"/>
      <c r="E17" s="46">
        <v>31141</v>
      </c>
      <c r="F17" s="46" t="s">
        <v>75</v>
      </c>
      <c r="G17" s="112">
        <v>0</v>
      </c>
      <c r="H17" s="112">
        <v>0</v>
      </c>
      <c r="I17" s="112">
        <v>0</v>
      </c>
      <c r="J17" s="112"/>
      <c r="K17" s="112"/>
    </row>
    <row r="18" spans="1:11">
      <c r="A18" s="46"/>
      <c r="B18" s="113">
        <v>32</v>
      </c>
      <c r="C18" s="113"/>
      <c r="D18" s="113"/>
      <c r="E18" s="113" t="s">
        <v>82</v>
      </c>
      <c r="F18" s="68" t="s">
        <v>23</v>
      </c>
      <c r="G18" s="67">
        <f>SUM(G19)</f>
        <v>0</v>
      </c>
      <c r="H18" s="67">
        <f>SUM(H19,H21)</f>
        <v>0</v>
      </c>
      <c r="I18" s="67">
        <f>SUM(I19,I21)</f>
        <v>0</v>
      </c>
      <c r="J18" s="67"/>
      <c r="K18" s="67"/>
    </row>
    <row r="19" spans="1:11">
      <c r="A19" s="46"/>
      <c r="B19" s="46"/>
      <c r="C19" s="46">
        <v>322</v>
      </c>
      <c r="D19" s="46"/>
      <c r="E19" s="46"/>
      <c r="F19" s="49" t="s">
        <v>97</v>
      </c>
      <c r="G19" s="50">
        <f>G20</f>
        <v>0</v>
      </c>
      <c r="H19" s="50">
        <f>H20</f>
        <v>0</v>
      </c>
      <c r="I19" s="50">
        <f>I20</f>
        <v>0</v>
      </c>
      <c r="J19" s="67"/>
      <c r="K19" s="67"/>
    </row>
    <row r="20" spans="1:11">
      <c r="A20" s="46"/>
      <c r="B20" s="46"/>
      <c r="C20" s="46"/>
      <c r="D20" s="46">
        <v>3223</v>
      </c>
      <c r="E20" s="46"/>
      <c r="F20" s="49" t="s">
        <v>107</v>
      </c>
      <c r="G20" s="50">
        <f>SUM(G21)</f>
        <v>0</v>
      </c>
      <c r="H20" s="50">
        <v>0</v>
      </c>
      <c r="I20" s="50">
        <v>0</v>
      </c>
      <c r="J20" s="50"/>
      <c r="K20" s="50"/>
    </row>
    <row r="21" spans="1:11">
      <c r="A21" s="46"/>
      <c r="B21" s="46"/>
      <c r="C21" s="46"/>
      <c r="D21" s="46"/>
      <c r="E21" s="46">
        <v>32231</v>
      </c>
      <c r="F21" s="49" t="s">
        <v>108</v>
      </c>
      <c r="G21" s="50">
        <v>0</v>
      </c>
      <c r="H21" s="50">
        <f>H22</f>
        <v>0</v>
      </c>
      <c r="I21" s="50">
        <f>I22</f>
        <v>0</v>
      </c>
      <c r="J21" s="67"/>
      <c r="K21" s="67"/>
    </row>
    <row r="22" spans="1:11">
      <c r="A22" s="46"/>
      <c r="B22" s="46"/>
      <c r="C22" s="46"/>
      <c r="D22" s="46"/>
      <c r="E22" s="46"/>
      <c r="F22" s="47"/>
      <c r="G22" s="50">
        <v>0</v>
      </c>
      <c r="H22" s="50">
        <v>0</v>
      </c>
      <c r="I22" s="50">
        <v>0</v>
      </c>
      <c r="J22" s="50"/>
      <c r="K22" s="50"/>
    </row>
    <row r="23" spans="1:11" ht="25.5">
      <c r="A23" s="185" t="s">
        <v>214</v>
      </c>
      <c r="B23" s="194"/>
      <c r="C23" s="194"/>
      <c r="D23" s="194"/>
      <c r="E23" s="195"/>
      <c r="F23" s="108" t="s">
        <v>235</v>
      </c>
      <c r="G23" s="109">
        <f t="shared" ref="G23:K24" si="3">G24</f>
        <v>20540.5</v>
      </c>
      <c r="H23" s="109">
        <f t="shared" si="3"/>
        <v>92008</v>
      </c>
      <c r="I23" s="109">
        <f t="shared" si="3"/>
        <v>92008</v>
      </c>
      <c r="J23" s="109">
        <f t="shared" si="3"/>
        <v>92008</v>
      </c>
      <c r="K23" s="109">
        <f t="shared" si="3"/>
        <v>92008</v>
      </c>
    </row>
    <row r="24" spans="1:11">
      <c r="A24" s="191" t="s">
        <v>304</v>
      </c>
      <c r="B24" s="192"/>
      <c r="C24" s="192"/>
      <c r="D24" s="192"/>
      <c r="E24" s="193"/>
      <c r="F24" s="110" t="s">
        <v>196</v>
      </c>
      <c r="G24" s="109">
        <f t="shared" si="3"/>
        <v>20540.5</v>
      </c>
      <c r="H24" s="109">
        <f t="shared" si="3"/>
        <v>92008</v>
      </c>
      <c r="I24" s="109">
        <f t="shared" si="3"/>
        <v>92008</v>
      </c>
      <c r="J24" s="109">
        <f t="shared" si="3"/>
        <v>92008</v>
      </c>
      <c r="K24" s="109">
        <f t="shared" si="3"/>
        <v>92008</v>
      </c>
    </row>
    <row r="25" spans="1:11" ht="25.5">
      <c r="A25" s="68">
        <v>4</v>
      </c>
      <c r="B25" s="68"/>
      <c r="C25" s="68"/>
      <c r="D25" s="68"/>
      <c r="E25" s="68"/>
      <c r="F25" s="69" t="s">
        <v>11</v>
      </c>
      <c r="G25" s="31">
        <f>SUM(G26,G45)</f>
        <v>20540.5</v>
      </c>
      <c r="H25" s="31">
        <f>SUM(H26,H45)</f>
        <v>92008</v>
      </c>
      <c r="I25" s="31">
        <f>SUM(I26,I45)</f>
        <v>92008</v>
      </c>
      <c r="J25" s="31">
        <f>SUM(J26,J45)</f>
        <v>92008</v>
      </c>
      <c r="K25" s="31">
        <f>SUM(K26,K45)</f>
        <v>92008</v>
      </c>
    </row>
    <row r="26" spans="1:11" ht="38.25">
      <c r="A26" s="66"/>
      <c r="B26" s="66">
        <v>42</v>
      </c>
      <c r="C26" s="66"/>
      <c r="D26" s="66"/>
      <c r="E26" s="66"/>
      <c r="F26" s="69" t="s">
        <v>30</v>
      </c>
      <c r="G26" s="31">
        <f>SUM(G27+G42)</f>
        <v>0</v>
      </c>
      <c r="H26" s="31">
        <f>H27</f>
        <v>64300</v>
      </c>
      <c r="I26" s="31">
        <f>I27</f>
        <v>72100</v>
      </c>
      <c r="J26" s="31">
        <v>30400</v>
      </c>
      <c r="K26" s="31">
        <v>45400</v>
      </c>
    </row>
    <row r="27" spans="1:11">
      <c r="A27" s="49"/>
      <c r="B27" s="49"/>
      <c r="C27" s="46">
        <v>422</v>
      </c>
      <c r="D27" s="46"/>
      <c r="E27" s="46"/>
      <c r="F27" s="46" t="s">
        <v>177</v>
      </c>
      <c r="G27" s="31">
        <f>SUM(G28,G30,G34,G36,G38,G32)</f>
        <v>0</v>
      </c>
      <c r="H27" s="31">
        <f>SUM(H28,H30,H34,H36,H38)</f>
        <v>64300</v>
      </c>
      <c r="I27" s="31">
        <f>SUM(I28,I30,I34,I36,I38)</f>
        <v>72100</v>
      </c>
      <c r="J27" s="31"/>
      <c r="K27" s="31"/>
    </row>
    <row r="28" spans="1:11">
      <c r="A28" s="49"/>
      <c r="B28" s="49"/>
      <c r="C28" s="46"/>
      <c r="D28" s="46">
        <v>4221</v>
      </c>
      <c r="E28" s="46"/>
      <c r="F28" s="46" t="s">
        <v>178</v>
      </c>
      <c r="G28" s="31">
        <f>G29</f>
        <v>0</v>
      </c>
      <c r="H28" s="31">
        <f>H29</f>
        <v>0</v>
      </c>
      <c r="I28" s="31">
        <f>I29</f>
        <v>0</v>
      </c>
      <c r="J28" s="31"/>
      <c r="K28" s="31"/>
    </row>
    <row r="29" spans="1:11">
      <c r="A29" s="49"/>
      <c r="B29" s="49"/>
      <c r="C29" s="46"/>
      <c r="D29" s="46"/>
      <c r="E29" s="46">
        <v>42212</v>
      </c>
      <c r="F29" s="46" t="s">
        <v>179</v>
      </c>
      <c r="G29" s="114">
        <v>0</v>
      </c>
      <c r="H29" s="114">
        <v>0</v>
      </c>
      <c r="I29" s="114">
        <v>0</v>
      </c>
      <c r="J29" s="114"/>
      <c r="K29" s="114"/>
    </row>
    <row r="30" spans="1:11">
      <c r="A30" s="49"/>
      <c r="B30" s="49"/>
      <c r="C30" s="46"/>
      <c r="D30" s="46">
        <v>4222</v>
      </c>
      <c r="E30" s="46"/>
      <c r="F30" s="46" t="s">
        <v>180</v>
      </c>
      <c r="G30" s="31">
        <f>G31</f>
        <v>0</v>
      </c>
      <c r="H30" s="31">
        <f>H31</f>
        <v>0</v>
      </c>
      <c r="I30" s="31">
        <f>I31</f>
        <v>0</v>
      </c>
      <c r="J30" s="31"/>
      <c r="K30" s="31"/>
    </row>
    <row r="31" spans="1:11">
      <c r="A31" s="49"/>
      <c r="B31" s="49"/>
      <c r="C31" s="46"/>
      <c r="D31" s="46"/>
      <c r="E31" s="46">
        <v>42229</v>
      </c>
      <c r="F31" s="47" t="s">
        <v>181</v>
      </c>
      <c r="G31" s="33">
        <v>0</v>
      </c>
      <c r="H31" s="33">
        <v>0</v>
      </c>
      <c r="I31" s="33">
        <v>0</v>
      </c>
      <c r="J31" s="33"/>
      <c r="K31" s="33"/>
    </row>
    <row r="32" spans="1:11">
      <c r="A32" s="49"/>
      <c r="B32" s="49"/>
      <c r="C32" s="46"/>
      <c r="D32" s="46">
        <v>4223</v>
      </c>
      <c r="E32" s="46"/>
      <c r="F32" s="49" t="s">
        <v>182</v>
      </c>
      <c r="G32" s="33">
        <f>SUM(G33)</f>
        <v>0</v>
      </c>
      <c r="H32" s="33"/>
      <c r="I32" s="33"/>
      <c r="J32" s="33"/>
      <c r="K32" s="33"/>
    </row>
    <row r="33" spans="1:11" ht="25.5">
      <c r="A33" s="49"/>
      <c r="B33" s="49"/>
      <c r="C33" s="46"/>
      <c r="D33" s="46"/>
      <c r="E33" s="46">
        <v>42231</v>
      </c>
      <c r="F33" s="49" t="s">
        <v>236</v>
      </c>
      <c r="G33" s="33">
        <v>0</v>
      </c>
      <c r="H33" s="33"/>
      <c r="I33" s="33"/>
      <c r="J33" s="33"/>
      <c r="K33" s="33"/>
    </row>
    <row r="34" spans="1:11" ht="25.5">
      <c r="A34" s="49"/>
      <c r="B34" s="49"/>
      <c r="C34" s="46"/>
      <c r="D34" s="46">
        <v>4224</v>
      </c>
      <c r="E34" s="46"/>
      <c r="F34" s="47" t="s">
        <v>184</v>
      </c>
      <c r="G34" s="31">
        <f>G35</f>
        <v>0</v>
      </c>
      <c r="H34" s="31">
        <f>H35</f>
        <v>0</v>
      </c>
      <c r="I34" s="31">
        <f>I35</f>
        <v>0</v>
      </c>
      <c r="J34" s="31"/>
      <c r="K34" s="31"/>
    </row>
    <row r="35" spans="1:11">
      <c r="A35" s="49"/>
      <c r="B35" s="49"/>
      <c r="C35" s="46"/>
      <c r="D35" s="46"/>
      <c r="E35" s="46">
        <v>42241</v>
      </c>
      <c r="F35" s="46" t="s">
        <v>185</v>
      </c>
      <c r="G35" s="114">
        <v>0</v>
      </c>
      <c r="H35" s="114">
        <v>0</v>
      </c>
      <c r="I35" s="114">
        <v>0</v>
      </c>
      <c r="J35" s="114"/>
      <c r="K35" s="114"/>
    </row>
    <row r="36" spans="1:11">
      <c r="A36" s="49"/>
      <c r="B36" s="49"/>
      <c r="C36" s="46"/>
      <c r="D36" s="46">
        <v>4225</v>
      </c>
      <c r="E36" s="46"/>
      <c r="F36" s="46" t="s">
        <v>237</v>
      </c>
      <c r="G36" s="31">
        <f>G37</f>
        <v>0</v>
      </c>
      <c r="H36" s="31">
        <f>H37</f>
        <v>0</v>
      </c>
      <c r="I36" s="31">
        <f>I37</f>
        <v>0</v>
      </c>
      <c r="J36" s="31"/>
      <c r="K36" s="31"/>
    </row>
    <row r="37" spans="1:11" ht="25.5">
      <c r="A37" s="49"/>
      <c r="B37" s="49"/>
      <c r="C37" s="46"/>
      <c r="D37" s="46"/>
      <c r="E37" s="46">
        <v>42259</v>
      </c>
      <c r="F37" s="47" t="s">
        <v>238</v>
      </c>
      <c r="G37" s="33">
        <v>0</v>
      </c>
      <c r="H37" s="33">
        <v>0</v>
      </c>
      <c r="I37" s="33">
        <v>0</v>
      </c>
      <c r="J37" s="33"/>
      <c r="K37" s="33"/>
    </row>
    <row r="38" spans="1:11" ht="25.5">
      <c r="A38" s="49"/>
      <c r="B38" s="49"/>
      <c r="C38" s="46"/>
      <c r="D38" s="46">
        <v>4227</v>
      </c>
      <c r="E38" s="46"/>
      <c r="F38" s="47" t="s">
        <v>188</v>
      </c>
      <c r="G38" s="31">
        <f>G41</f>
        <v>0</v>
      </c>
      <c r="H38" s="31">
        <f>H39+H40+H41</f>
        <v>64300</v>
      </c>
      <c r="I38" s="31">
        <f>I39+I40+I41</f>
        <v>72100</v>
      </c>
      <c r="J38" s="31"/>
      <c r="K38" s="31"/>
    </row>
    <row r="39" spans="1:11">
      <c r="A39" s="49"/>
      <c r="B39" s="49"/>
      <c r="C39" s="46"/>
      <c r="D39" s="46"/>
      <c r="E39" s="46">
        <v>42271</v>
      </c>
      <c r="F39" s="49" t="s">
        <v>277</v>
      </c>
      <c r="G39" s="33">
        <v>0</v>
      </c>
      <c r="H39" s="33">
        <v>44000</v>
      </c>
      <c r="I39" s="33">
        <v>56100</v>
      </c>
      <c r="J39" s="31"/>
      <c r="K39" s="31"/>
    </row>
    <row r="40" spans="1:11">
      <c r="A40" s="49"/>
      <c r="B40" s="49"/>
      <c r="C40" s="46"/>
      <c r="D40" s="46"/>
      <c r="E40" s="46">
        <v>42272</v>
      </c>
      <c r="F40" s="49" t="s">
        <v>278</v>
      </c>
      <c r="G40" s="33">
        <v>0</v>
      </c>
      <c r="H40" s="33">
        <v>5300</v>
      </c>
      <c r="I40" s="33">
        <v>4000</v>
      </c>
      <c r="J40" s="31"/>
      <c r="K40" s="31"/>
    </row>
    <row r="41" spans="1:11">
      <c r="A41" s="49"/>
      <c r="B41" s="49"/>
      <c r="C41" s="46"/>
      <c r="D41" s="46"/>
      <c r="E41" s="46">
        <v>42273</v>
      </c>
      <c r="F41" s="46" t="s">
        <v>189</v>
      </c>
      <c r="G41" s="33">
        <v>0</v>
      </c>
      <c r="H41" s="33">
        <v>15000</v>
      </c>
      <c r="I41" s="33">
        <v>12000</v>
      </c>
      <c r="J41" s="33"/>
      <c r="K41" s="33"/>
    </row>
    <row r="42" spans="1:11">
      <c r="A42" s="49"/>
      <c r="B42" s="49"/>
      <c r="C42" s="46">
        <v>426</v>
      </c>
      <c r="D42" s="46"/>
      <c r="E42" s="46"/>
      <c r="F42" s="49" t="s">
        <v>190</v>
      </c>
      <c r="G42" s="33">
        <f>SUM(G43)</f>
        <v>0</v>
      </c>
      <c r="H42" s="33"/>
      <c r="I42" s="33"/>
      <c r="J42" s="33"/>
      <c r="K42" s="33"/>
    </row>
    <row r="43" spans="1:11">
      <c r="A43" s="49"/>
      <c r="B43" s="49"/>
      <c r="C43" s="46"/>
      <c r="D43" s="46">
        <v>4262</v>
      </c>
      <c r="E43" s="46"/>
      <c r="F43" s="115" t="s">
        <v>239</v>
      </c>
      <c r="G43" s="33">
        <f>SUM(G44)</f>
        <v>0</v>
      </c>
      <c r="H43" s="33"/>
      <c r="I43" s="33"/>
      <c r="J43" s="33"/>
      <c r="K43" s="33"/>
    </row>
    <row r="44" spans="1:11">
      <c r="A44" s="49"/>
      <c r="B44" s="49"/>
      <c r="C44" s="46"/>
      <c r="D44" s="46"/>
      <c r="E44" s="46">
        <v>42621</v>
      </c>
      <c r="F44" s="115" t="s">
        <v>239</v>
      </c>
      <c r="G44" s="33">
        <v>0</v>
      </c>
      <c r="H44" s="33"/>
      <c r="I44" s="33"/>
      <c r="J44" s="33"/>
      <c r="K44" s="33"/>
    </row>
    <row r="45" spans="1:11" ht="25.5">
      <c r="A45" s="66"/>
      <c r="B45" s="66">
        <v>45</v>
      </c>
      <c r="C45" s="66"/>
      <c r="D45" s="66"/>
      <c r="E45" s="66"/>
      <c r="F45" s="69" t="s">
        <v>192</v>
      </c>
      <c r="G45" s="31">
        <f>G46+G49</f>
        <v>20540.5</v>
      </c>
      <c r="H45" s="31">
        <f t="shared" ref="H45:I45" si="4">H46+H49</f>
        <v>27708</v>
      </c>
      <c r="I45" s="31">
        <f t="shared" si="4"/>
        <v>19908</v>
      </c>
      <c r="J45" s="31">
        <v>61608</v>
      </c>
      <c r="K45" s="31">
        <v>46608</v>
      </c>
    </row>
    <row r="46" spans="1:11" ht="25.5">
      <c r="A46" s="49"/>
      <c r="B46" s="49"/>
      <c r="C46" s="46">
        <v>451</v>
      </c>
      <c r="D46" s="46"/>
      <c r="E46" s="46"/>
      <c r="F46" s="47" t="s">
        <v>193</v>
      </c>
      <c r="G46" s="31">
        <f t="shared" ref="G46:I46" si="5">G47</f>
        <v>16613.91</v>
      </c>
      <c r="H46" s="31">
        <f t="shared" si="5"/>
        <v>27708</v>
      </c>
      <c r="I46" s="31">
        <f t="shared" si="5"/>
        <v>19908</v>
      </c>
      <c r="J46" s="31"/>
      <c r="K46" s="31"/>
    </row>
    <row r="47" spans="1:11" ht="25.5">
      <c r="A47" s="49"/>
      <c r="B47" s="49"/>
      <c r="C47" s="46"/>
      <c r="D47" s="46">
        <v>4511</v>
      </c>
      <c r="E47" s="46"/>
      <c r="F47" s="47" t="s">
        <v>193</v>
      </c>
      <c r="G47" s="33">
        <v>16613.91</v>
      </c>
      <c r="H47" s="33">
        <v>27708</v>
      </c>
      <c r="I47" s="33">
        <v>19908</v>
      </c>
      <c r="J47" s="31"/>
      <c r="K47" s="31"/>
    </row>
    <row r="48" spans="1:11" ht="25.5">
      <c r="A48" s="49"/>
      <c r="B48" s="49"/>
      <c r="C48" s="46"/>
      <c r="D48" s="46"/>
      <c r="E48" s="46">
        <v>45111</v>
      </c>
      <c r="F48" s="47" t="s">
        <v>193</v>
      </c>
      <c r="G48" s="114">
        <v>16613.91</v>
      </c>
      <c r="H48" s="114">
        <v>27708</v>
      </c>
      <c r="I48" s="114">
        <v>19908</v>
      </c>
      <c r="J48" s="114"/>
      <c r="K48" s="114"/>
    </row>
    <row r="49" spans="1:11">
      <c r="A49" s="49"/>
      <c r="B49" s="49"/>
      <c r="C49" s="46">
        <v>452</v>
      </c>
      <c r="D49" s="46"/>
      <c r="E49" s="46"/>
      <c r="F49" s="47" t="s">
        <v>227</v>
      </c>
      <c r="G49" s="31">
        <f t="shared" ref="G49:I49" si="6">G50</f>
        <v>3926.59</v>
      </c>
      <c r="H49" s="31">
        <f t="shared" si="6"/>
        <v>0</v>
      </c>
      <c r="I49" s="31">
        <f t="shared" si="6"/>
        <v>0</v>
      </c>
      <c r="J49" s="31"/>
      <c r="K49" s="31"/>
    </row>
    <row r="50" spans="1:11">
      <c r="A50" s="49"/>
      <c r="B50" s="49"/>
      <c r="C50" s="46"/>
      <c r="D50" s="46">
        <v>4521</v>
      </c>
      <c r="E50" s="46"/>
      <c r="F50" s="47" t="s">
        <v>227</v>
      </c>
      <c r="G50" s="33">
        <v>3926.59</v>
      </c>
      <c r="H50" s="33">
        <v>0</v>
      </c>
      <c r="I50" s="33">
        <v>0</v>
      </c>
      <c r="J50" s="31"/>
      <c r="K50" s="31"/>
    </row>
    <row r="51" spans="1:11">
      <c r="A51" s="49"/>
      <c r="B51" s="49"/>
      <c r="C51" s="46"/>
      <c r="D51" s="46"/>
      <c r="E51" s="46">
        <v>45211</v>
      </c>
      <c r="F51" s="47" t="s">
        <v>227</v>
      </c>
      <c r="G51" s="114">
        <v>3926.59</v>
      </c>
      <c r="H51" s="114">
        <v>0</v>
      </c>
      <c r="I51" s="114">
        <v>0</v>
      </c>
      <c r="J51" s="114"/>
      <c r="K51" s="114"/>
    </row>
    <row r="52" spans="1:11">
      <c r="A52" s="49"/>
      <c r="B52" s="49"/>
      <c r="C52" s="46"/>
      <c r="D52" s="46"/>
      <c r="E52" s="46"/>
      <c r="F52" s="47"/>
      <c r="G52" s="114"/>
      <c r="H52" s="114"/>
      <c r="I52" s="114"/>
      <c r="J52" s="114"/>
      <c r="K52" s="114"/>
    </row>
    <row r="53" spans="1:11" ht="25.5">
      <c r="A53" s="196" t="s">
        <v>215</v>
      </c>
      <c r="B53" s="197"/>
      <c r="C53" s="197"/>
      <c r="D53" s="197"/>
      <c r="E53" s="198"/>
      <c r="F53" s="116" t="s">
        <v>287</v>
      </c>
      <c r="G53" s="117">
        <f>G54</f>
        <v>1430979.83</v>
      </c>
      <c r="H53" s="92">
        <f>H54</f>
        <v>1555611.31</v>
      </c>
      <c r="I53" s="92">
        <f>I54</f>
        <v>2150000</v>
      </c>
      <c r="J53" s="92">
        <f>J54</f>
        <v>2230887</v>
      </c>
      <c r="K53" s="92">
        <f>K54</f>
        <v>2294324</v>
      </c>
    </row>
    <row r="54" spans="1:11" ht="25.5">
      <c r="A54" s="196" t="s">
        <v>217</v>
      </c>
      <c r="B54" s="197"/>
      <c r="C54" s="197"/>
      <c r="D54" s="197"/>
      <c r="E54" s="198"/>
      <c r="F54" s="116" t="s">
        <v>218</v>
      </c>
      <c r="G54" s="118">
        <f>SUM(G55,G175)</f>
        <v>1430979.83</v>
      </c>
      <c r="H54" s="52">
        <f>SUM(H55,H175)</f>
        <v>1555611.31</v>
      </c>
      <c r="I54" s="52">
        <f>SUM(I55,I175)</f>
        <v>2150000</v>
      </c>
      <c r="J54" s="52">
        <f>SUM(J55,J175)</f>
        <v>2230887</v>
      </c>
      <c r="K54" s="52">
        <f>SUM(K55,K175)</f>
        <v>2294324</v>
      </c>
    </row>
    <row r="55" spans="1:11">
      <c r="A55" s="191" t="s">
        <v>253</v>
      </c>
      <c r="B55" s="192"/>
      <c r="C55" s="192"/>
      <c r="D55" s="192"/>
      <c r="E55" s="193"/>
      <c r="F55" s="110" t="s">
        <v>196</v>
      </c>
      <c r="G55" s="109">
        <f>G56</f>
        <v>1396547.1500000001</v>
      </c>
      <c r="H55" s="70">
        <f>H56</f>
        <v>1547931.31</v>
      </c>
      <c r="I55" s="70">
        <f>I56</f>
        <v>2150000</v>
      </c>
      <c r="J55" s="70">
        <f>J56</f>
        <v>2230887</v>
      </c>
      <c r="K55" s="70">
        <f>K56</f>
        <v>2294324</v>
      </c>
    </row>
    <row r="56" spans="1:11">
      <c r="A56" s="7">
        <v>3</v>
      </c>
      <c r="B56" s="7"/>
      <c r="C56" s="7"/>
      <c r="D56" s="7"/>
      <c r="E56" s="7"/>
      <c r="F56" s="7" t="s">
        <v>9</v>
      </c>
      <c r="G56" s="30">
        <f>SUM(G57,G79,G160,G168)</f>
        <v>1396547.1500000001</v>
      </c>
      <c r="H56" s="30">
        <f>SUM(H57,H79,H160,H168)</f>
        <v>1547931.31</v>
      </c>
      <c r="I56" s="53">
        <f>SUM(I57,I79,I160,I168)</f>
        <v>2150000</v>
      </c>
      <c r="J56" s="53">
        <f>SUM(J57,J79,J160,J168)</f>
        <v>2230887</v>
      </c>
      <c r="K56" s="53">
        <f>SUM(K57,K79,K160,K168)</f>
        <v>2294324</v>
      </c>
    </row>
    <row r="57" spans="1:11">
      <c r="A57" s="7"/>
      <c r="B57" s="7">
        <v>31</v>
      </c>
      <c r="C57" s="11"/>
      <c r="D57" s="11"/>
      <c r="E57" s="11"/>
      <c r="F57" s="7" t="s">
        <v>10</v>
      </c>
      <c r="G57" s="30">
        <f>SUM(G58,G64,G71)</f>
        <v>697263.51</v>
      </c>
      <c r="H57" s="30">
        <f>SUM(H58,H64,H71)</f>
        <v>844432.38</v>
      </c>
      <c r="I57" s="53">
        <f>SUM(I58,I64,I71)</f>
        <v>1284250</v>
      </c>
      <c r="J57" s="53">
        <v>1285700</v>
      </c>
      <c r="K57" s="53">
        <v>1326137</v>
      </c>
    </row>
    <row r="58" spans="1:11">
      <c r="A58" s="8"/>
      <c r="B58" s="8"/>
      <c r="C58" s="8">
        <v>311</v>
      </c>
      <c r="D58" s="8"/>
      <c r="E58" s="8"/>
      <c r="F58" s="8" t="s">
        <v>71</v>
      </c>
      <c r="G58" s="30">
        <f>SUM(G59,G62)</f>
        <v>352922.29</v>
      </c>
      <c r="H58" s="30">
        <f>SUM(H59,H62)</f>
        <v>480882.38</v>
      </c>
      <c r="I58" s="53">
        <f>SUM(I59,I62)</f>
        <v>882424</v>
      </c>
      <c r="J58" s="54"/>
      <c r="K58" s="54"/>
    </row>
    <row r="59" spans="1:11">
      <c r="A59" s="8"/>
      <c r="B59" s="8"/>
      <c r="C59" s="8"/>
      <c r="D59" s="8">
        <v>3111</v>
      </c>
      <c r="E59" s="8"/>
      <c r="F59" s="8" t="s">
        <v>72</v>
      </c>
      <c r="G59" s="30">
        <f>SUM(G60,G61)</f>
        <v>325061.68</v>
      </c>
      <c r="H59" s="30">
        <f>SUM(H60)</f>
        <v>480882.38</v>
      </c>
      <c r="I59" s="53">
        <f>SUM(I60,I61)</f>
        <v>882424</v>
      </c>
      <c r="J59" s="54"/>
      <c r="K59" s="54"/>
    </row>
    <row r="60" spans="1:11">
      <c r="A60" s="8"/>
      <c r="B60" s="8"/>
      <c r="C60" s="8"/>
      <c r="D60" s="8"/>
      <c r="E60" s="8">
        <v>31111</v>
      </c>
      <c r="F60" s="8" t="s">
        <v>72</v>
      </c>
      <c r="G60" s="32">
        <v>325061.68</v>
      </c>
      <c r="H60" s="32">
        <v>480882.38</v>
      </c>
      <c r="I60" s="54">
        <v>882424</v>
      </c>
      <c r="J60" s="54"/>
      <c r="K60" s="54"/>
    </row>
    <row r="61" spans="1:11">
      <c r="A61" s="8"/>
      <c r="B61" s="8"/>
      <c r="C61" s="8"/>
      <c r="D61" s="8"/>
      <c r="E61" s="8">
        <v>31113</v>
      </c>
      <c r="F61" s="8" t="s">
        <v>74</v>
      </c>
      <c r="G61" s="32">
        <v>0</v>
      </c>
      <c r="H61" s="32">
        <v>0</v>
      </c>
      <c r="I61" s="54">
        <v>0</v>
      </c>
      <c r="J61" s="54"/>
      <c r="K61" s="54"/>
    </row>
    <row r="62" spans="1:11">
      <c r="A62" s="8"/>
      <c r="B62" s="8"/>
      <c r="C62" s="8"/>
      <c r="D62" s="8">
        <v>3114</v>
      </c>
      <c r="E62" s="8"/>
      <c r="F62" s="8" t="s">
        <v>75</v>
      </c>
      <c r="G62" s="30">
        <f>SUM(G63)</f>
        <v>27860.61</v>
      </c>
      <c r="H62" s="30">
        <f>SUM(H63)</f>
        <v>0</v>
      </c>
      <c r="I62" s="53">
        <f>I63</f>
        <v>0</v>
      </c>
      <c r="J62" s="54"/>
      <c r="K62" s="54"/>
    </row>
    <row r="63" spans="1:11">
      <c r="A63" s="8"/>
      <c r="B63" s="8"/>
      <c r="C63" s="8"/>
      <c r="D63" s="8"/>
      <c r="E63" s="8">
        <v>31141</v>
      </c>
      <c r="F63" s="8" t="s">
        <v>75</v>
      </c>
      <c r="G63" s="32">
        <v>27860.61</v>
      </c>
      <c r="H63" s="32">
        <v>0</v>
      </c>
      <c r="I63" s="54">
        <v>0</v>
      </c>
      <c r="J63" s="54"/>
      <c r="K63" s="54"/>
    </row>
    <row r="64" spans="1:11">
      <c r="A64" s="8"/>
      <c r="B64" s="8"/>
      <c r="C64" s="8">
        <v>312</v>
      </c>
      <c r="D64" s="8"/>
      <c r="E64" s="8"/>
      <c r="F64" s="8" t="s">
        <v>76</v>
      </c>
      <c r="G64" s="30">
        <f>G65</f>
        <v>79633.53</v>
      </c>
      <c r="H64" s="30">
        <f>H65</f>
        <v>84550</v>
      </c>
      <c r="I64" s="53">
        <f>I65</f>
        <v>101826</v>
      </c>
      <c r="J64" s="54"/>
      <c r="K64" s="54"/>
    </row>
    <row r="65" spans="1:11">
      <c r="A65" s="8"/>
      <c r="B65" s="8"/>
      <c r="C65" s="8"/>
      <c r="D65" s="8">
        <v>3121</v>
      </c>
      <c r="E65" s="8"/>
      <c r="F65" s="8" t="s">
        <v>76</v>
      </c>
      <c r="G65" s="30">
        <f>SUM(G66:G70)</f>
        <v>79633.53</v>
      </c>
      <c r="H65" s="30">
        <f>SUM(H66:H70)</f>
        <v>84550</v>
      </c>
      <c r="I65" s="53">
        <f>SUM(I66:I70)</f>
        <v>101826</v>
      </c>
      <c r="J65" s="54"/>
      <c r="K65" s="54"/>
    </row>
    <row r="66" spans="1:11">
      <c r="A66" s="8"/>
      <c r="B66" s="8"/>
      <c r="C66" s="8"/>
      <c r="D66" s="8"/>
      <c r="E66" s="8">
        <v>31212</v>
      </c>
      <c r="F66" s="8" t="s">
        <v>77</v>
      </c>
      <c r="G66" s="32">
        <v>42357.57</v>
      </c>
      <c r="H66" s="32">
        <v>42400</v>
      </c>
      <c r="I66" s="54">
        <v>52026</v>
      </c>
      <c r="J66" s="54"/>
      <c r="K66" s="54"/>
    </row>
    <row r="67" spans="1:11">
      <c r="A67" s="8"/>
      <c r="B67" s="8"/>
      <c r="C67" s="8"/>
      <c r="D67" s="8"/>
      <c r="E67" s="8">
        <v>31213</v>
      </c>
      <c r="F67" s="8" t="s">
        <v>78</v>
      </c>
      <c r="G67" s="32">
        <v>4600</v>
      </c>
      <c r="H67" s="32">
        <v>4600</v>
      </c>
      <c r="I67" s="54">
        <v>4800</v>
      </c>
      <c r="J67" s="54"/>
      <c r="K67" s="54"/>
    </row>
    <row r="68" spans="1:11">
      <c r="A68" s="8"/>
      <c r="B68" s="8"/>
      <c r="C68" s="8"/>
      <c r="D68" s="8"/>
      <c r="E68" s="8">
        <v>31214</v>
      </c>
      <c r="F68" s="8" t="s">
        <v>197</v>
      </c>
      <c r="G68" s="32">
        <v>4472.62</v>
      </c>
      <c r="H68" s="32">
        <v>6550</v>
      </c>
      <c r="I68" s="119">
        <v>9000</v>
      </c>
      <c r="J68" s="119"/>
      <c r="K68" s="54"/>
    </row>
    <row r="69" spans="1:11" ht="25.5">
      <c r="A69" s="8"/>
      <c r="B69" s="8"/>
      <c r="C69" s="8"/>
      <c r="D69" s="8"/>
      <c r="E69" s="8">
        <v>31215</v>
      </c>
      <c r="F69" s="40" t="s">
        <v>198</v>
      </c>
      <c r="G69" s="32">
        <v>3903.34</v>
      </c>
      <c r="H69" s="32">
        <v>7000</v>
      </c>
      <c r="I69" s="119">
        <v>8000</v>
      </c>
      <c r="J69" s="119"/>
      <c r="K69" s="54"/>
    </row>
    <row r="70" spans="1:11">
      <c r="A70" s="8"/>
      <c r="B70" s="8"/>
      <c r="C70" s="8"/>
      <c r="D70" s="8"/>
      <c r="E70" s="8">
        <v>31216</v>
      </c>
      <c r="F70" s="8" t="s">
        <v>81</v>
      </c>
      <c r="G70" s="32">
        <v>24300</v>
      </c>
      <c r="H70" s="32">
        <v>24000</v>
      </c>
      <c r="I70" s="119">
        <v>28000</v>
      </c>
      <c r="J70" s="119"/>
      <c r="K70" s="54"/>
    </row>
    <row r="71" spans="1:11">
      <c r="A71" s="8"/>
      <c r="B71" s="8"/>
      <c r="C71" s="8">
        <v>313</v>
      </c>
      <c r="D71" s="8"/>
      <c r="E71" s="8" t="s">
        <v>82</v>
      </c>
      <c r="F71" s="8" t="s">
        <v>83</v>
      </c>
      <c r="G71" s="30">
        <f>SUM(G72,G74,G77)</f>
        <v>264707.69</v>
      </c>
      <c r="H71" s="30">
        <f>SUM(H72,H74,H77)</f>
        <v>279000</v>
      </c>
      <c r="I71" s="120">
        <f>SUM(I72,I74,I77)</f>
        <v>300000</v>
      </c>
      <c r="J71" s="119"/>
      <c r="K71" s="54"/>
    </row>
    <row r="72" spans="1:11">
      <c r="A72" s="8"/>
      <c r="B72" s="8"/>
      <c r="C72" s="8"/>
      <c r="D72" s="8">
        <v>3131</v>
      </c>
      <c r="E72" s="8"/>
      <c r="F72" s="40" t="s">
        <v>84</v>
      </c>
      <c r="G72" s="30">
        <f>G73</f>
        <v>0</v>
      </c>
      <c r="H72" s="30">
        <f>H73</f>
        <v>0</v>
      </c>
      <c r="I72" s="120">
        <f>I73</f>
        <v>0</v>
      </c>
      <c r="J72" s="119"/>
      <c r="K72" s="54"/>
    </row>
    <row r="73" spans="1:11">
      <c r="A73" s="8"/>
      <c r="B73" s="8"/>
      <c r="C73" s="8"/>
      <c r="D73" s="8"/>
      <c r="E73" s="8">
        <v>31311</v>
      </c>
      <c r="F73" s="40" t="s">
        <v>84</v>
      </c>
      <c r="G73" s="32">
        <v>0</v>
      </c>
      <c r="H73" s="32">
        <v>0</v>
      </c>
      <c r="I73" s="119">
        <v>0</v>
      </c>
      <c r="J73" s="119"/>
      <c r="K73" s="54"/>
    </row>
    <row r="74" spans="1:11" ht="25.5">
      <c r="A74" s="8"/>
      <c r="B74" s="8"/>
      <c r="C74" s="8"/>
      <c r="D74" s="8">
        <v>3132</v>
      </c>
      <c r="E74" s="8"/>
      <c r="F74" s="40" t="s">
        <v>199</v>
      </c>
      <c r="G74" s="30">
        <f>SUM(G75:G76)</f>
        <v>264707.69</v>
      </c>
      <c r="H74" s="30">
        <f>SUM(H75:H76)</f>
        <v>279000</v>
      </c>
      <c r="I74" s="120">
        <f>SUM(I75:I76)</f>
        <v>300000</v>
      </c>
      <c r="J74" s="119"/>
      <c r="K74" s="54"/>
    </row>
    <row r="75" spans="1:11" ht="25.5">
      <c r="A75" s="8"/>
      <c r="B75" s="8"/>
      <c r="C75" s="8"/>
      <c r="D75" s="8"/>
      <c r="E75" s="8">
        <v>31321</v>
      </c>
      <c r="F75" s="40" t="s">
        <v>85</v>
      </c>
      <c r="G75" s="32">
        <v>264707.69</v>
      </c>
      <c r="H75" s="32">
        <v>279000</v>
      </c>
      <c r="I75" s="119">
        <v>300000</v>
      </c>
      <c r="J75" s="119"/>
      <c r="K75" s="54"/>
    </row>
    <row r="76" spans="1:11" ht="25.5">
      <c r="A76" s="8"/>
      <c r="B76" s="8"/>
      <c r="C76" s="8"/>
      <c r="D76" s="8"/>
      <c r="E76" s="8">
        <v>31322</v>
      </c>
      <c r="F76" s="40" t="s">
        <v>86</v>
      </c>
      <c r="G76" s="32">
        <v>0</v>
      </c>
      <c r="H76" s="32">
        <v>0</v>
      </c>
      <c r="I76" s="119">
        <v>0</v>
      </c>
      <c r="J76" s="119"/>
      <c r="K76" s="54"/>
    </row>
    <row r="77" spans="1:11" ht="25.5">
      <c r="A77" s="8"/>
      <c r="B77" s="8"/>
      <c r="C77" s="8"/>
      <c r="D77" s="8">
        <v>3133</v>
      </c>
      <c r="E77" s="8"/>
      <c r="F77" s="40" t="s">
        <v>87</v>
      </c>
      <c r="G77" s="30">
        <f>G78</f>
        <v>0</v>
      </c>
      <c r="H77" s="30">
        <f t="shared" ref="H77:I77" si="7">H78</f>
        <v>0</v>
      </c>
      <c r="I77" s="30">
        <f t="shared" si="7"/>
        <v>0</v>
      </c>
      <c r="J77" s="32"/>
      <c r="K77" s="32"/>
    </row>
    <row r="78" spans="1:11" ht="25.5">
      <c r="A78" s="8"/>
      <c r="B78" s="8"/>
      <c r="C78" s="8"/>
      <c r="D78" s="8"/>
      <c r="E78" s="8">
        <v>31332</v>
      </c>
      <c r="F78" s="40" t="s">
        <v>87</v>
      </c>
      <c r="G78" s="32">
        <v>0</v>
      </c>
      <c r="H78" s="32">
        <v>0</v>
      </c>
      <c r="I78" s="119">
        <v>0</v>
      </c>
      <c r="J78" s="119"/>
      <c r="K78" s="54"/>
    </row>
    <row r="79" spans="1:11">
      <c r="A79" s="8"/>
      <c r="B79" s="17">
        <v>32</v>
      </c>
      <c r="C79" s="37"/>
      <c r="D79" s="37"/>
      <c r="E79" s="37"/>
      <c r="F79" s="17" t="s">
        <v>23</v>
      </c>
      <c r="G79" s="30">
        <f>SUM(G80,G90,G113,G144)</f>
        <v>693262.75999999989</v>
      </c>
      <c r="H79" s="30">
        <f>SUM(H80,H90,H113,H144)</f>
        <v>697198.92999999993</v>
      </c>
      <c r="I79" s="120">
        <f>SUM(I80,I90,I113,I144)</f>
        <v>858450</v>
      </c>
      <c r="J79" s="120">
        <v>937887</v>
      </c>
      <c r="K79" s="53">
        <v>960887</v>
      </c>
    </row>
    <row r="80" spans="1:11">
      <c r="A80" s="8"/>
      <c r="B80" s="8"/>
      <c r="C80" s="8">
        <v>321</v>
      </c>
      <c r="D80" s="8"/>
      <c r="E80" s="8"/>
      <c r="F80" s="40" t="s">
        <v>88</v>
      </c>
      <c r="G80" s="44">
        <f>SUM(G81,G85,G87)</f>
        <v>42147.06</v>
      </c>
      <c r="H80" s="44">
        <f>SUM(H81,H85,H87)</f>
        <v>44700</v>
      </c>
      <c r="I80" s="120">
        <f>SUM(I81,I85,I87)</f>
        <v>57300</v>
      </c>
      <c r="J80" s="119"/>
      <c r="K80" s="54"/>
    </row>
    <row r="81" spans="1:11">
      <c r="A81" s="8"/>
      <c r="B81" s="17"/>
      <c r="C81" s="8"/>
      <c r="D81" s="8">
        <v>3211</v>
      </c>
      <c r="E81" s="8"/>
      <c r="F81" s="40" t="s">
        <v>89</v>
      </c>
      <c r="G81" s="30">
        <f>SUM(G82:G84)</f>
        <v>342.6</v>
      </c>
      <c r="H81" s="30">
        <f>SUM(H82:H84)</f>
        <v>600</v>
      </c>
      <c r="I81" s="120">
        <f>SUM(I82:I84)</f>
        <v>900</v>
      </c>
      <c r="J81" s="119"/>
      <c r="K81" s="54"/>
    </row>
    <row r="82" spans="1:11">
      <c r="A82" s="8"/>
      <c r="B82" s="17"/>
      <c r="C82" s="8"/>
      <c r="D82" s="8"/>
      <c r="E82" s="8">
        <v>32111</v>
      </c>
      <c r="F82" s="40" t="s">
        <v>200</v>
      </c>
      <c r="G82" s="32">
        <v>150</v>
      </c>
      <c r="H82" s="32">
        <v>400</v>
      </c>
      <c r="I82" s="119">
        <v>500</v>
      </c>
      <c r="J82" s="119"/>
      <c r="K82" s="54"/>
    </row>
    <row r="83" spans="1:11" ht="25.5">
      <c r="A83" s="8"/>
      <c r="B83" s="17"/>
      <c r="C83" s="9"/>
      <c r="D83" s="9"/>
      <c r="E83" s="8">
        <v>32113</v>
      </c>
      <c r="F83" s="40" t="s">
        <v>91</v>
      </c>
      <c r="G83" s="32">
        <v>0</v>
      </c>
      <c r="H83" s="32">
        <v>0</v>
      </c>
      <c r="I83" s="119">
        <v>0</v>
      </c>
      <c r="J83" s="119"/>
      <c r="K83" s="54"/>
    </row>
    <row r="84" spans="1:11" ht="25.5">
      <c r="A84" s="8"/>
      <c r="B84" s="8"/>
      <c r="C84" s="9"/>
      <c r="D84" s="9"/>
      <c r="E84" s="8">
        <v>32115</v>
      </c>
      <c r="F84" s="40" t="s">
        <v>92</v>
      </c>
      <c r="G84" s="32">
        <v>192.6</v>
      </c>
      <c r="H84" s="32">
        <v>200</v>
      </c>
      <c r="I84" s="119">
        <v>400</v>
      </c>
      <c r="J84" s="119"/>
      <c r="K84" s="54"/>
    </row>
    <row r="85" spans="1:11" ht="25.5">
      <c r="A85" s="8"/>
      <c r="B85" s="17"/>
      <c r="C85" s="8"/>
      <c r="D85" s="8">
        <v>3212</v>
      </c>
      <c r="E85" s="8"/>
      <c r="F85" s="40" t="s">
        <v>93</v>
      </c>
      <c r="G85" s="30">
        <f>G86</f>
        <v>41324.46</v>
      </c>
      <c r="H85" s="30">
        <f>H86</f>
        <v>43000</v>
      </c>
      <c r="I85" s="120">
        <f>I86</f>
        <v>55000</v>
      </c>
      <c r="J85" s="119"/>
      <c r="K85" s="54"/>
    </row>
    <row r="86" spans="1:11" ht="25.5">
      <c r="A86" s="8"/>
      <c r="B86" s="17"/>
      <c r="C86" s="8"/>
      <c r="D86" s="8"/>
      <c r="E86" s="8">
        <v>32121</v>
      </c>
      <c r="F86" s="40" t="s">
        <v>94</v>
      </c>
      <c r="G86" s="32">
        <v>41324.46</v>
      </c>
      <c r="H86" s="32">
        <v>43000</v>
      </c>
      <c r="I86" s="119">
        <v>55000</v>
      </c>
      <c r="J86" s="119"/>
      <c r="K86" s="54"/>
    </row>
    <row r="87" spans="1:11">
      <c r="A87" s="8"/>
      <c r="B87" s="17"/>
      <c r="C87" s="8"/>
      <c r="D87" s="8">
        <v>3213</v>
      </c>
      <c r="E87" s="8"/>
      <c r="F87" s="40" t="s">
        <v>95</v>
      </c>
      <c r="G87" s="30">
        <f>G88</f>
        <v>480</v>
      </c>
      <c r="H87" s="30">
        <f>H89+H88</f>
        <v>1100</v>
      </c>
      <c r="I87" s="30">
        <f>I89+I88</f>
        <v>1400</v>
      </c>
      <c r="J87" s="119"/>
      <c r="K87" s="54"/>
    </row>
    <row r="88" spans="1:11">
      <c r="A88" s="8"/>
      <c r="B88" s="17"/>
      <c r="C88" s="8"/>
      <c r="D88" s="8"/>
      <c r="E88" s="8">
        <v>32131</v>
      </c>
      <c r="F88" s="40" t="s">
        <v>96</v>
      </c>
      <c r="G88" s="32">
        <v>480</v>
      </c>
      <c r="H88" s="32">
        <v>400</v>
      </c>
      <c r="I88" s="119">
        <v>600</v>
      </c>
      <c r="J88" s="119"/>
      <c r="K88" s="54"/>
    </row>
    <row r="89" spans="1:11">
      <c r="A89" s="8"/>
      <c r="B89" s="17"/>
      <c r="C89" s="8"/>
      <c r="D89" s="8"/>
      <c r="E89" s="8">
        <v>32132</v>
      </c>
      <c r="F89" s="11" t="s">
        <v>276</v>
      </c>
      <c r="G89" s="32">
        <v>0</v>
      </c>
      <c r="H89" s="32">
        <v>700</v>
      </c>
      <c r="I89" s="119">
        <v>800</v>
      </c>
      <c r="J89" s="119"/>
      <c r="K89" s="54"/>
    </row>
    <row r="90" spans="1:11">
      <c r="A90" s="8"/>
      <c r="B90" s="8"/>
      <c r="C90" s="8">
        <v>322</v>
      </c>
      <c r="D90" s="8"/>
      <c r="E90" s="8"/>
      <c r="F90" s="8" t="s">
        <v>97</v>
      </c>
      <c r="G90" s="30">
        <f>SUM(G91,G96,G100,G105,G109,G111)</f>
        <v>518531.39</v>
      </c>
      <c r="H90" s="30">
        <f>SUM(H91,H96,H100,H105,H109,H111)</f>
        <v>513448.93</v>
      </c>
      <c r="I90" s="120">
        <f>SUM(I91,I96,I100,I105,I109,I111)</f>
        <v>619200</v>
      </c>
      <c r="J90" s="119"/>
      <c r="K90" s="54"/>
    </row>
    <row r="91" spans="1:11" ht="25.5">
      <c r="A91" s="8"/>
      <c r="B91" s="17"/>
      <c r="C91" s="8"/>
      <c r="D91" s="8">
        <v>3221</v>
      </c>
      <c r="E91" s="8" t="s">
        <v>82</v>
      </c>
      <c r="F91" s="40" t="s">
        <v>98</v>
      </c>
      <c r="G91" s="30">
        <f>SUM(G92:G95)</f>
        <v>30674.45</v>
      </c>
      <c r="H91" s="30">
        <f>SUM(H92:H95)</f>
        <v>32905</v>
      </c>
      <c r="I91" s="120">
        <f>SUM(I92:I95)</f>
        <v>43900</v>
      </c>
      <c r="J91" s="119"/>
      <c r="K91" s="54"/>
    </row>
    <row r="92" spans="1:11">
      <c r="A92" s="8"/>
      <c r="B92" s="17"/>
      <c r="C92" s="8"/>
      <c r="D92" s="8"/>
      <c r="E92" s="8">
        <v>32211</v>
      </c>
      <c r="F92" s="40" t="s">
        <v>99</v>
      </c>
      <c r="G92" s="32">
        <v>1780.86</v>
      </c>
      <c r="H92" s="32">
        <v>2000</v>
      </c>
      <c r="I92" s="119">
        <v>3500</v>
      </c>
      <c r="J92" s="119"/>
      <c r="K92" s="54"/>
    </row>
    <row r="93" spans="1:11" ht="25.5">
      <c r="A93" s="8"/>
      <c r="B93" s="17"/>
      <c r="C93" s="9"/>
      <c r="D93" s="9"/>
      <c r="E93" s="8">
        <v>32212</v>
      </c>
      <c r="F93" s="40" t="s">
        <v>201</v>
      </c>
      <c r="G93" s="32">
        <v>0</v>
      </c>
      <c r="H93" s="32">
        <v>405</v>
      </c>
      <c r="I93" s="119">
        <v>400</v>
      </c>
      <c r="J93" s="119"/>
      <c r="K93" s="54"/>
    </row>
    <row r="94" spans="1:11" ht="25.5">
      <c r="A94" s="8"/>
      <c r="B94" s="8"/>
      <c r="C94" s="9"/>
      <c r="D94" s="9"/>
      <c r="E94" s="8">
        <v>32214</v>
      </c>
      <c r="F94" s="40" t="s">
        <v>101</v>
      </c>
      <c r="G94" s="32">
        <v>20312.48</v>
      </c>
      <c r="H94" s="32">
        <v>21500</v>
      </c>
      <c r="I94" s="119">
        <v>23000</v>
      </c>
      <c r="J94" s="119"/>
      <c r="K94" s="54"/>
    </row>
    <row r="95" spans="1:11" ht="25.5">
      <c r="A95" s="8"/>
      <c r="B95" s="8"/>
      <c r="C95" s="9"/>
      <c r="D95" s="9"/>
      <c r="E95" s="8">
        <v>32216</v>
      </c>
      <c r="F95" s="40" t="s">
        <v>102</v>
      </c>
      <c r="G95" s="32">
        <v>8581.11</v>
      </c>
      <c r="H95" s="32">
        <v>9000</v>
      </c>
      <c r="I95" s="119">
        <v>17000</v>
      </c>
      <c r="J95" s="119"/>
      <c r="K95" s="54"/>
    </row>
    <row r="96" spans="1:11">
      <c r="A96" s="8"/>
      <c r="B96" s="17"/>
      <c r="C96" s="8"/>
      <c r="D96" s="8">
        <v>3222</v>
      </c>
      <c r="E96" s="8" t="s">
        <v>82</v>
      </c>
      <c r="F96" s="40" t="s">
        <v>103</v>
      </c>
      <c r="G96" s="30">
        <f>SUM(G97:G99)</f>
        <v>284387.46000000002</v>
      </c>
      <c r="H96" s="30">
        <f>SUM(H97:H99)</f>
        <v>282523.93</v>
      </c>
      <c r="I96" s="120">
        <f>SUM(I97:I99)</f>
        <v>309500</v>
      </c>
      <c r="J96" s="119"/>
      <c r="K96" s="54"/>
    </row>
    <row r="97" spans="1:11">
      <c r="A97" s="8"/>
      <c r="B97" s="17"/>
      <c r="C97" s="8"/>
      <c r="D97" s="8"/>
      <c r="E97" s="8">
        <v>32224</v>
      </c>
      <c r="F97" s="40" t="s">
        <v>104</v>
      </c>
      <c r="G97" s="32">
        <v>264282.23999999999</v>
      </c>
      <c r="H97" s="32">
        <v>264773.93</v>
      </c>
      <c r="I97" s="119">
        <v>290000</v>
      </c>
      <c r="J97" s="119"/>
      <c r="K97" s="54"/>
    </row>
    <row r="98" spans="1:11">
      <c r="A98" s="8"/>
      <c r="B98" s="17"/>
      <c r="C98" s="8"/>
      <c r="D98" s="8"/>
      <c r="E98" s="8">
        <v>32226</v>
      </c>
      <c r="F98" s="11" t="s">
        <v>202</v>
      </c>
      <c r="G98" s="32">
        <v>1088.33</v>
      </c>
      <c r="H98" s="32">
        <v>1000</v>
      </c>
      <c r="I98" s="119">
        <v>1500</v>
      </c>
      <c r="J98" s="119"/>
      <c r="K98" s="54"/>
    </row>
    <row r="99" spans="1:11">
      <c r="A99" s="8"/>
      <c r="B99" s="17"/>
      <c r="C99" s="9"/>
      <c r="D99" s="9"/>
      <c r="E99" s="8">
        <v>32229</v>
      </c>
      <c r="F99" s="8" t="s">
        <v>106</v>
      </c>
      <c r="G99" s="32">
        <v>19016.89</v>
      </c>
      <c r="H99" s="32">
        <v>16750</v>
      </c>
      <c r="I99" s="119">
        <v>18000</v>
      </c>
      <c r="J99" s="119"/>
      <c r="K99" s="54"/>
    </row>
    <row r="100" spans="1:11">
      <c r="A100" s="8"/>
      <c r="B100" s="17"/>
      <c r="C100" s="8"/>
      <c r="D100" s="8">
        <v>3223</v>
      </c>
      <c r="E100" s="8" t="s">
        <v>82</v>
      </c>
      <c r="F100" s="40" t="s">
        <v>107</v>
      </c>
      <c r="G100" s="30">
        <f>SUM(G101:G104)</f>
        <v>179351.61</v>
      </c>
      <c r="H100" s="30">
        <f>SUM(H101:H104)</f>
        <v>182020</v>
      </c>
      <c r="I100" s="120">
        <f>SUM(I101:I104)</f>
        <v>216800</v>
      </c>
      <c r="J100" s="119"/>
      <c r="K100" s="54"/>
    </row>
    <row r="101" spans="1:11">
      <c r="A101" s="8"/>
      <c r="B101" s="17"/>
      <c r="C101" s="8"/>
      <c r="D101" s="8"/>
      <c r="E101" s="8">
        <v>32231</v>
      </c>
      <c r="F101" s="40" t="s">
        <v>108</v>
      </c>
      <c r="G101" s="32">
        <v>53744.79</v>
      </c>
      <c r="H101" s="32">
        <v>56520</v>
      </c>
      <c r="I101" s="119">
        <v>87800</v>
      </c>
      <c r="J101" s="119"/>
      <c r="K101" s="54"/>
    </row>
    <row r="102" spans="1:11">
      <c r="A102" s="8"/>
      <c r="B102" s="17"/>
      <c r="C102" s="8"/>
      <c r="D102" s="8"/>
      <c r="E102" s="8">
        <v>32232</v>
      </c>
      <c r="F102" s="11" t="s">
        <v>109</v>
      </c>
      <c r="G102" s="32">
        <v>110048.52</v>
      </c>
      <c r="H102" s="32">
        <v>110000</v>
      </c>
      <c r="I102" s="119">
        <v>110000</v>
      </c>
      <c r="J102" s="119"/>
      <c r="K102" s="54"/>
    </row>
    <row r="103" spans="1:11">
      <c r="A103" s="8"/>
      <c r="B103" s="17"/>
      <c r="C103" s="9"/>
      <c r="D103" s="9"/>
      <c r="E103" s="8">
        <v>32233</v>
      </c>
      <c r="F103" s="8" t="s">
        <v>110</v>
      </c>
      <c r="G103" s="32">
        <v>12530.9</v>
      </c>
      <c r="H103" s="32">
        <v>12000</v>
      </c>
      <c r="I103" s="119">
        <v>15000</v>
      </c>
      <c r="J103" s="119"/>
      <c r="K103" s="54"/>
    </row>
    <row r="104" spans="1:11">
      <c r="A104" s="8"/>
      <c r="B104" s="8"/>
      <c r="C104" s="9"/>
      <c r="D104" s="9"/>
      <c r="E104" s="8">
        <v>32234</v>
      </c>
      <c r="F104" s="8" t="s">
        <v>203</v>
      </c>
      <c r="G104" s="32">
        <v>3027.4</v>
      </c>
      <c r="H104" s="32">
        <v>3500</v>
      </c>
      <c r="I104" s="119">
        <v>4000</v>
      </c>
      <c r="J104" s="119"/>
      <c r="K104" s="54"/>
    </row>
    <row r="105" spans="1:11" ht="25.5">
      <c r="A105" s="8"/>
      <c r="B105" s="17"/>
      <c r="C105" s="8"/>
      <c r="D105" s="8">
        <v>3224</v>
      </c>
      <c r="E105" s="8" t="s">
        <v>82</v>
      </c>
      <c r="F105" s="40" t="s">
        <v>112</v>
      </c>
      <c r="G105" s="30">
        <f>SUM(G106:G108)</f>
        <v>7110.7</v>
      </c>
      <c r="H105" s="30">
        <f>SUM(H106:H108)</f>
        <v>7500</v>
      </c>
      <c r="I105" s="120">
        <f>SUM(I106:I108)</f>
        <v>21000</v>
      </c>
      <c r="J105" s="119"/>
      <c r="K105" s="54"/>
    </row>
    <row r="106" spans="1:11" ht="38.25">
      <c r="A106" s="8"/>
      <c r="B106" s="17"/>
      <c r="C106" s="8"/>
      <c r="D106" s="8"/>
      <c r="E106" s="8">
        <v>32241</v>
      </c>
      <c r="F106" s="40" t="s">
        <v>113</v>
      </c>
      <c r="G106" s="32">
        <v>6251.84</v>
      </c>
      <c r="H106" s="32">
        <v>6600</v>
      </c>
      <c r="I106" s="119">
        <v>15000</v>
      </c>
      <c r="J106" s="119"/>
      <c r="K106" s="54"/>
    </row>
    <row r="107" spans="1:11" ht="38.25">
      <c r="A107" s="8"/>
      <c r="B107" s="17"/>
      <c r="C107" s="9"/>
      <c r="D107" s="9"/>
      <c r="E107" s="8">
        <v>32242</v>
      </c>
      <c r="F107" s="40" t="s">
        <v>114</v>
      </c>
      <c r="G107" s="32">
        <v>697.53</v>
      </c>
      <c r="H107" s="32">
        <v>700</v>
      </c>
      <c r="I107" s="119">
        <v>5000</v>
      </c>
      <c r="J107" s="119"/>
      <c r="K107" s="54"/>
    </row>
    <row r="108" spans="1:11" ht="38.25">
      <c r="A108" s="8"/>
      <c r="B108" s="8"/>
      <c r="C108" s="9"/>
      <c r="D108" s="9"/>
      <c r="E108" s="8">
        <v>32243</v>
      </c>
      <c r="F108" s="40" t="s">
        <v>204</v>
      </c>
      <c r="G108" s="32">
        <v>161.33000000000001</v>
      </c>
      <c r="H108" s="32">
        <v>200</v>
      </c>
      <c r="I108" s="119">
        <v>1000</v>
      </c>
      <c r="J108" s="119"/>
      <c r="K108" s="54"/>
    </row>
    <row r="109" spans="1:11">
      <c r="A109" s="8"/>
      <c r="B109" s="17"/>
      <c r="C109" s="8"/>
      <c r="D109" s="8">
        <v>3225</v>
      </c>
      <c r="E109" s="8" t="s">
        <v>82</v>
      </c>
      <c r="F109" s="40" t="s">
        <v>116</v>
      </c>
      <c r="G109" s="30">
        <f>G110</f>
        <v>8092.41</v>
      </c>
      <c r="H109" s="30">
        <f>H110</f>
        <v>8000</v>
      </c>
      <c r="I109" s="120">
        <f>I110</f>
        <v>14000</v>
      </c>
      <c r="J109" s="119"/>
      <c r="K109" s="54"/>
    </row>
    <row r="110" spans="1:11">
      <c r="A110" s="8"/>
      <c r="B110" s="17"/>
      <c r="C110" s="8"/>
      <c r="D110" s="8"/>
      <c r="E110" s="8">
        <v>32251</v>
      </c>
      <c r="F110" s="40" t="s">
        <v>117</v>
      </c>
      <c r="G110" s="32">
        <v>8092.41</v>
      </c>
      <c r="H110" s="32">
        <v>8000</v>
      </c>
      <c r="I110" s="119">
        <v>14000</v>
      </c>
      <c r="J110" s="119"/>
      <c r="K110" s="54"/>
    </row>
    <row r="111" spans="1:11" ht="25.5">
      <c r="A111" s="8"/>
      <c r="B111" s="17"/>
      <c r="C111" s="8"/>
      <c r="D111" s="8">
        <v>3227</v>
      </c>
      <c r="E111" s="8" t="s">
        <v>82</v>
      </c>
      <c r="F111" s="40" t="s">
        <v>118</v>
      </c>
      <c r="G111" s="30">
        <f>G112</f>
        <v>8914.76</v>
      </c>
      <c r="H111" s="30">
        <f>H112</f>
        <v>500</v>
      </c>
      <c r="I111" s="120">
        <f>I112</f>
        <v>14000</v>
      </c>
      <c r="J111" s="119"/>
      <c r="K111" s="54"/>
    </row>
    <row r="112" spans="1:11" ht="25.5">
      <c r="A112" s="8"/>
      <c r="B112" s="17"/>
      <c r="C112" s="8"/>
      <c r="D112" s="8"/>
      <c r="E112" s="8">
        <v>32271</v>
      </c>
      <c r="F112" s="40" t="s">
        <v>118</v>
      </c>
      <c r="G112" s="32">
        <v>8914.76</v>
      </c>
      <c r="H112" s="32">
        <v>500</v>
      </c>
      <c r="I112" s="119">
        <v>14000</v>
      </c>
      <c r="J112" s="119"/>
      <c r="K112" s="54"/>
    </row>
    <row r="113" spans="1:11">
      <c r="A113" s="8"/>
      <c r="B113" s="8"/>
      <c r="C113" s="8">
        <v>323</v>
      </c>
      <c r="D113" s="8"/>
      <c r="E113" s="8"/>
      <c r="F113" s="8" t="s">
        <v>119</v>
      </c>
      <c r="G113" s="30">
        <f>SUM(G114,G118,G122,G126,G132,G135,G137,G140)</f>
        <v>118150.31999999999</v>
      </c>
      <c r="H113" s="30">
        <f>SUM(H114,H118,H122,H126,H132,H135,H137,H140)</f>
        <v>122250</v>
      </c>
      <c r="I113" s="120">
        <f>SUM(I114,I118,I122,I126,I132,I135,I137,I140)</f>
        <v>161550</v>
      </c>
      <c r="J113" s="119"/>
      <c r="K113" s="54"/>
    </row>
    <row r="114" spans="1:11">
      <c r="A114" s="8"/>
      <c r="B114" s="17"/>
      <c r="C114" s="8"/>
      <c r="D114" s="8">
        <v>3231</v>
      </c>
      <c r="E114" s="8" t="s">
        <v>82</v>
      </c>
      <c r="F114" s="40" t="s">
        <v>120</v>
      </c>
      <c r="G114" s="30">
        <f>SUM(G115:G117)</f>
        <v>5081.32</v>
      </c>
      <c r="H114" s="30">
        <f>SUM(H115:H117)</f>
        <v>5300</v>
      </c>
      <c r="I114" s="120">
        <f>SUM(I115:I117)</f>
        <v>5300</v>
      </c>
      <c r="J114" s="119"/>
      <c r="K114" s="54"/>
    </row>
    <row r="115" spans="1:11">
      <c r="A115" s="8"/>
      <c r="B115" s="17"/>
      <c r="C115" s="8"/>
      <c r="D115" s="8"/>
      <c r="E115" s="8">
        <v>32311</v>
      </c>
      <c r="F115" s="40" t="s">
        <v>121</v>
      </c>
      <c r="G115" s="32">
        <v>4778.24</v>
      </c>
      <c r="H115" s="32">
        <v>4900</v>
      </c>
      <c r="I115" s="119">
        <v>4900</v>
      </c>
      <c r="J115" s="119"/>
      <c r="K115" s="54"/>
    </row>
    <row r="116" spans="1:11">
      <c r="A116" s="8"/>
      <c r="B116" s="17"/>
      <c r="C116" s="9"/>
      <c r="D116" s="9"/>
      <c r="E116" s="8">
        <v>32312</v>
      </c>
      <c r="F116" s="8" t="s">
        <v>122</v>
      </c>
      <c r="G116" s="32">
        <v>0</v>
      </c>
      <c r="H116" s="32">
        <v>0</v>
      </c>
      <c r="I116" s="119">
        <v>0</v>
      </c>
      <c r="J116" s="119"/>
      <c r="K116" s="54"/>
    </row>
    <row r="117" spans="1:11">
      <c r="A117" s="8"/>
      <c r="B117" s="8"/>
      <c r="C117" s="9"/>
      <c r="D117" s="9"/>
      <c r="E117" s="8">
        <v>32313</v>
      </c>
      <c r="F117" s="8" t="s">
        <v>123</v>
      </c>
      <c r="G117" s="32">
        <v>303.08</v>
      </c>
      <c r="H117" s="32">
        <v>400</v>
      </c>
      <c r="I117" s="119">
        <v>400</v>
      </c>
      <c r="J117" s="119"/>
      <c r="K117" s="54"/>
    </row>
    <row r="118" spans="1:11" ht="25.5">
      <c r="A118" s="8"/>
      <c r="B118" s="17"/>
      <c r="C118" s="8"/>
      <c r="D118" s="8">
        <v>3232</v>
      </c>
      <c r="E118" s="8" t="s">
        <v>82</v>
      </c>
      <c r="F118" s="40" t="s">
        <v>124</v>
      </c>
      <c r="G118" s="30">
        <f>SUM(G119:G121)</f>
        <v>20138.460000000003</v>
      </c>
      <c r="H118" s="30">
        <f>SUM(H119:H121)</f>
        <v>24500</v>
      </c>
      <c r="I118" s="120">
        <f>SUM(I119:I121)</f>
        <v>43500</v>
      </c>
      <c r="J118" s="119"/>
      <c r="K118" s="54"/>
    </row>
    <row r="119" spans="1:11" ht="25.5">
      <c r="A119" s="8"/>
      <c r="B119" s="17"/>
      <c r="C119" s="8"/>
      <c r="D119" s="8"/>
      <c r="E119" s="8">
        <v>32321</v>
      </c>
      <c r="F119" s="40" t="s">
        <v>125</v>
      </c>
      <c r="G119" s="32">
        <v>11900.11</v>
      </c>
      <c r="H119" s="32">
        <v>13000</v>
      </c>
      <c r="I119" s="119">
        <v>28000</v>
      </c>
      <c r="J119" s="119"/>
      <c r="K119" s="54"/>
    </row>
    <row r="120" spans="1:11" ht="25.5">
      <c r="A120" s="8"/>
      <c r="B120" s="17"/>
      <c r="C120" s="9"/>
      <c r="D120" s="9"/>
      <c r="E120" s="8">
        <v>32322</v>
      </c>
      <c r="F120" s="40" t="s">
        <v>126</v>
      </c>
      <c r="G120" s="32">
        <v>5566.06</v>
      </c>
      <c r="H120" s="32">
        <v>9000</v>
      </c>
      <c r="I120" s="119">
        <v>13000</v>
      </c>
      <c r="J120" s="119"/>
      <c r="K120" s="54"/>
    </row>
    <row r="121" spans="1:11" ht="25.5">
      <c r="A121" s="8"/>
      <c r="B121" s="8"/>
      <c r="C121" s="9"/>
      <c r="D121" s="9"/>
      <c r="E121" s="8">
        <v>32323</v>
      </c>
      <c r="F121" s="40" t="s">
        <v>210</v>
      </c>
      <c r="G121" s="32">
        <v>2672.29</v>
      </c>
      <c r="H121" s="32">
        <v>2500</v>
      </c>
      <c r="I121" s="119">
        <v>2500</v>
      </c>
      <c r="J121" s="119"/>
      <c r="K121" s="54"/>
    </row>
    <row r="122" spans="1:11">
      <c r="A122" s="8"/>
      <c r="B122" s="17"/>
      <c r="C122" s="8"/>
      <c r="D122" s="8">
        <v>3233</v>
      </c>
      <c r="E122" s="8" t="s">
        <v>82</v>
      </c>
      <c r="F122" s="40" t="s">
        <v>128</v>
      </c>
      <c r="G122" s="30">
        <f>SUM(G123:G125)</f>
        <v>3188.09</v>
      </c>
      <c r="H122" s="30">
        <f>SUM(H123:H125)</f>
        <v>1500</v>
      </c>
      <c r="I122" s="120">
        <f>SUM(I123:I125)</f>
        <v>2000</v>
      </c>
      <c r="J122" s="119"/>
      <c r="K122" s="54"/>
    </row>
    <row r="123" spans="1:11">
      <c r="A123" s="8"/>
      <c r="B123" s="17"/>
      <c r="C123" s="8"/>
      <c r="D123" s="8"/>
      <c r="E123" s="8">
        <v>32331</v>
      </c>
      <c r="F123" s="40" t="s">
        <v>129</v>
      </c>
      <c r="G123" s="32">
        <v>0</v>
      </c>
      <c r="H123" s="32">
        <v>0</v>
      </c>
      <c r="I123" s="119">
        <v>0</v>
      </c>
      <c r="J123" s="119"/>
      <c r="K123" s="54"/>
    </row>
    <row r="124" spans="1:11">
      <c r="A124" s="8"/>
      <c r="B124" s="17"/>
      <c r="C124" s="8"/>
      <c r="D124" s="8"/>
      <c r="E124" s="8">
        <v>32332</v>
      </c>
      <c r="F124" s="40" t="s">
        <v>130</v>
      </c>
      <c r="G124" s="32">
        <v>0</v>
      </c>
      <c r="H124" s="32">
        <v>0</v>
      </c>
      <c r="I124" s="119">
        <v>0</v>
      </c>
      <c r="J124" s="119"/>
      <c r="K124" s="54"/>
    </row>
    <row r="125" spans="1:11" ht="25.5">
      <c r="A125" s="8"/>
      <c r="B125" s="17"/>
      <c r="C125" s="9"/>
      <c r="D125" s="9"/>
      <c r="E125" s="8">
        <v>32339</v>
      </c>
      <c r="F125" s="11" t="s">
        <v>131</v>
      </c>
      <c r="G125" s="32">
        <v>3188.09</v>
      </c>
      <c r="H125" s="32">
        <v>1500</v>
      </c>
      <c r="I125" s="119">
        <v>2000</v>
      </c>
      <c r="J125" s="119"/>
      <c r="K125" s="54"/>
    </row>
    <row r="126" spans="1:11">
      <c r="A126" s="8"/>
      <c r="B126" s="17"/>
      <c r="C126" s="8"/>
      <c r="D126" s="8">
        <v>3234</v>
      </c>
      <c r="E126" s="8" t="s">
        <v>82</v>
      </c>
      <c r="F126" s="40" t="s">
        <v>132</v>
      </c>
      <c r="G126" s="30">
        <f>SUM(G127:G131)</f>
        <v>62308.499999999993</v>
      </c>
      <c r="H126" s="30">
        <f>SUM(H127:H131)</f>
        <v>73650</v>
      </c>
      <c r="I126" s="120">
        <f>SUM(I127:I131)</f>
        <v>81250</v>
      </c>
      <c r="J126" s="119"/>
      <c r="K126" s="54"/>
    </row>
    <row r="127" spans="1:11">
      <c r="A127" s="8"/>
      <c r="B127" s="17"/>
      <c r="C127" s="8"/>
      <c r="D127" s="8"/>
      <c r="E127" s="8">
        <v>32341</v>
      </c>
      <c r="F127" s="40" t="s">
        <v>133</v>
      </c>
      <c r="G127" s="32">
        <v>27409.759999999998</v>
      </c>
      <c r="H127" s="32">
        <v>27000</v>
      </c>
      <c r="I127" s="119">
        <v>27600</v>
      </c>
      <c r="J127" s="119"/>
      <c r="K127" s="54"/>
    </row>
    <row r="128" spans="1:11">
      <c r="A128" s="8"/>
      <c r="B128" s="17"/>
      <c r="C128" s="9"/>
      <c r="D128" s="9"/>
      <c r="E128" s="8">
        <v>32342</v>
      </c>
      <c r="F128" s="8" t="s">
        <v>134</v>
      </c>
      <c r="G128" s="32">
        <v>24967.11</v>
      </c>
      <c r="H128" s="32">
        <v>35000</v>
      </c>
      <c r="I128" s="119">
        <v>37200</v>
      </c>
      <c r="J128" s="119"/>
      <c r="K128" s="54"/>
    </row>
    <row r="129" spans="1:11">
      <c r="A129" s="8"/>
      <c r="B129" s="8"/>
      <c r="C129" s="9"/>
      <c r="D129" s="9"/>
      <c r="E129" s="8">
        <v>32343</v>
      </c>
      <c r="F129" s="8" t="s">
        <v>135</v>
      </c>
      <c r="G129" s="32">
        <v>750</v>
      </c>
      <c r="H129" s="32">
        <v>2450</v>
      </c>
      <c r="I129" s="119">
        <v>2450</v>
      </c>
      <c r="J129" s="119"/>
      <c r="K129" s="54"/>
    </row>
    <row r="130" spans="1:11">
      <c r="A130" s="8"/>
      <c r="B130" s="17"/>
      <c r="C130" s="8"/>
      <c r="D130" s="8"/>
      <c r="E130" s="8">
        <v>32344</v>
      </c>
      <c r="F130" s="40" t="s">
        <v>136</v>
      </c>
      <c r="G130" s="32">
        <v>0</v>
      </c>
      <c r="H130" s="32">
        <v>0</v>
      </c>
      <c r="I130" s="119">
        <v>0</v>
      </c>
      <c r="J130" s="119"/>
      <c r="K130" s="54"/>
    </row>
    <row r="131" spans="1:11">
      <c r="A131" s="8"/>
      <c r="B131" s="17"/>
      <c r="C131" s="9"/>
      <c r="D131" s="9"/>
      <c r="E131" s="8">
        <v>32349</v>
      </c>
      <c r="F131" s="8" t="s">
        <v>137</v>
      </c>
      <c r="G131" s="32">
        <v>9181.6299999999992</v>
      </c>
      <c r="H131" s="32">
        <v>9200</v>
      </c>
      <c r="I131" s="119">
        <v>14000</v>
      </c>
      <c r="J131" s="119"/>
      <c r="K131" s="54"/>
    </row>
    <row r="132" spans="1:11">
      <c r="A132" s="8"/>
      <c r="B132" s="17"/>
      <c r="C132" s="8"/>
      <c r="D132" s="8">
        <v>3236</v>
      </c>
      <c r="E132" s="8" t="s">
        <v>82</v>
      </c>
      <c r="F132" s="40" t="s">
        <v>138</v>
      </c>
      <c r="G132" s="30">
        <f>SUM(G133:G134)</f>
        <v>1988.3</v>
      </c>
      <c r="H132" s="30">
        <f>SUM(H133:H134)</f>
        <v>2700</v>
      </c>
      <c r="I132" s="120">
        <f>SUM(I133:I134)</f>
        <v>2700</v>
      </c>
      <c r="J132" s="119"/>
      <c r="K132" s="54"/>
    </row>
    <row r="133" spans="1:11" ht="25.5">
      <c r="A133" s="8"/>
      <c r="B133" s="17"/>
      <c r="C133" s="8"/>
      <c r="D133" s="8"/>
      <c r="E133" s="8">
        <v>32361</v>
      </c>
      <c r="F133" s="40" t="s">
        <v>205</v>
      </c>
      <c r="G133" s="32">
        <v>1988.3</v>
      </c>
      <c r="H133" s="32">
        <v>2700</v>
      </c>
      <c r="I133" s="119">
        <v>2700</v>
      </c>
      <c r="J133" s="119"/>
      <c r="K133" s="54"/>
    </row>
    <row r="134" spans="1:11">
      <c r="A134" s="8"/>
      <c r="B134" s="17"/>
      <c r="C134" s="9"/>
      <c r="D134" s="9"/>
      <c r="E134" s="8">
        <v>32363</v>
      </c>
      <c r="F134" s="8" t="s">
        <v>140</v>
      </c>
      <c r="G134" s="32">
        <v>0</v>
      </c>
      <c r="H134" s="32">
        <v>0</v>
      </c>
      <c r="I134" s="119">
        <v>0</v>
      </c>
      <c r="J134" s="119"/>
      <c r="K134" s="54"/>
    </row>
    <row r="135" spans="1:11">
      <c r="A135" s="8"/>
      <c r="B135" s="17"/>
      <c r="C135" s="8"/>
      <c r="D135" s="8">
        <v>3237</v>
      </c>
      <c r="E135" s="8" t="s">
        <v>82</v>
      </c>
      <c r="F135" s="40" t="s">
        <v>141</v>
      </c>
      <c r="G135" s="30">
        <f>G136</f>
        <v>19788.16</v>
      </c>
      <c r="H135" s="30">
        <f>H136</f>
        <v>7800</v>
      </c>
      <c r="I135" s="120">
        <f>I136</f>
        <v>18000</v>
      </c>
      <c r="J135" s="119"/>
      <c r="K135" s="54"/>
    </row>
    <row r="136" spans="1:11">
      <c r="A136" s="8"/>
      <c r="B136" s="17"/>
      <c r="C136" s="8"/>
      <c r="D136" s="8"/>
      <c r="E136" s="8">
        <v>32379</v>
      </c>
      <c r="F136" s="40" t="s">
        <v>206</v>
      </c>
      <c r="G136" s="32">
        <v>19788.16</v>
      </c>
      <c r="H136" s="32">
        <v>7800</v>
      </c>
      <c r="I136" s="119">
        <v>18000</v>
      </c>
      <c r="J136" s="119"/>
      <c r="K136" s="54"/>
    </row>
    <row r="137" spans="1:11">
      <c r="A137" s="8"/>
      <c r="B137" s="17"/>
      <c r="C137" s="8"/>
      <c r="D137" s="8">
        <v>3238</v>
      </c>
      <c r="E137" s="8" t="s">
        <v>82</v>
      </c>
      <c r="F137" s="40" t="s">
        <v>143</v>
      </c>
      <c r="G137" s="30">
        <f>G139+G138</f>
        <v>4965.12</v>
      </c>
      <c r="H137" s="30">
        <f>H139+H138</f>
        <v>5900</v>
      </c>
      <c r="I137" s="30">
        <f>I139+I138</f>
        <v>7900</v>
      </c>
      <c r="J137" s="32"/>
      <c r="K137" s="32"/>
    </row>
    <row r="138" spans="1:11">
      <c r="A138" s="8"/>
      <c r="B138" s="17"/>
      <c r="C138" s="8"/>
      <c r="D138" s="8"/>
      <c r="E138" s="8">
        <v>32381</v>
      </c>
      <c r="F138" s="11" t="s">
        <v>144</v>
      </c>
      <c r="G138" s="32">
        <v>4887.12</v>
      </c>
      <c r="H138" s="32">
        <v>5850</v>
      </c>
      <c r="I138" s="119">
        <v>7800</v>
      </c>
      <c r="J138" s="119"/>
      <c r="K138" s="54"/>
    </row>
    <row r="139" spans="1:11">
      <c r="A139" s="8"/>
      <c r="B139" s="17"/>
      <c r="C139" s="8"/>
      <c r="D139" s="8"/>
      <c r="E139" s="8">
        <v>32389</v>
      </c>
      <c r="F139" s="40" t="s">
        <v>145</v>
      </c>
      <c r="G139" s="32">
        <v>78</v>
      </c>
      <c r="H139" s="32">
        <v>50</v>
      </c>
      <c r="I139" s="119">
        <v>100</v>
      </c>
      <c r="J139" s="119"/>
      <c r="K139" s="54"/>
    </row>
    <row r="140" spans="1:11">
      <c r="A140" s="8"/>
      <c r="B140" s="17"/>
      <c r="C140" s="8"/>
      <c r="D140" s="8">
        <v>3239</v>
      </c>
      <c r="E140" s="8" t="s">
        <v>82</v>
      </c>
      <c r="F140" s="40" t="s">
        <v>146</v>
      </c>
      <c r="G140" s="30">
        <f>SUM(G141:G143)</f>
        <v>692.37</v>
      </c>
      <c r="H140" s="30">
        <f>SUM(H141:H143)</f>
        <v>900</v>
      </c>
      <c r="I140" s="120">
        <f>SUM(I141:I143)</f>
        <v>900</v>
      </c>
      <c r="J140" s="119"/>
      <c r="K140" s="54"/>
    </row>
    <row r="141" spans="1:11">
      <c r="A141" s="8"/>
      <c r="B141" s="17"/>
      <c r="C141" s="8"/>
      <c r="D141" s="8"/>
      <c r="E141" s="8">
        <v>32392</v>
      </c>
      <c r="F141" s="11" t="s">
        <v>147</v>
      </c>
      <c r="G141" s="32">
        <v>0</v>
      </c>
      <c r="H141" s="32">
        <v>0</v>
      </c>
      <c r="I141" s="119">
        <v>0</v>
      </c>
      <c r="J141" s="119"/>
      <c r="K141" s="54"/>
    </row>
    <row r="142" spans="1:11" ht="25.5">
      <c r="A142" s="8"/>
      <c r="B142" s="17"/>
      <c r="C142" s="8"/>
      <c r="D142" s="8"/>
      <c r="E142" s="8">
        <v>32394</v>
      </c>
      <c r="F142" s="40" t="s">
        <v>148</v>
      </c>
      <c r="G142" s="32">
        <v>516.74</v>
      </c>
      <c r="H142" s="32">
        <v>700</v>
      </c>
      <c r="I142" s="119">
        <v>700</v>
      </c>
      <c r="J142" s="119"/>
      <c r="K142" s="54"/>
    </row>
    <row r="143" spans="1:11" ht="25.5">
      <c r="A143" s="8"/>
      <c r="B143" s="17"/>
      <c r="C143" s="8"/>
      <c r="D143" s="8"/>
      <c r="E143" s="8">
        <v>32399</v>
      </c>
      <c r="F143" s="40" t="s">
        <v>150</v>
      </c>
      <c r="G143" s="32">
        <v>175.63</v>
      </c>
      <c r="H143" s="32">
        <v>200</v>
      </c>
      <c r="I143" s="119">
        <v>200</v>
      </c>
      <c r="J143" s="119"/>
      <c r="K143" s="54"/>
    </row>
    <row r="144" spans="1:11" ht="25.5">
      <c r="A144" s="8"/>
      <c r="B144" s="8"/>
      <c r="C144" s="8">
        <v>329</v>
      </c>
      <c r="D144" s="8"/>
      <c r="E144" s="8"/>
      <c r="F144" s="40" t="s">
        <v>150</v>
      </c>
      <c r="G144" s="30">
        <f>SUM(G145,G147,G151,G153,G156,G158)</f>
        <v>14433.99</v>
      </c>
      <c r="H144" s="30">
        <f>SUM(H145,H147,H151,H153,H156,H158)</f>
        <v>16800</v>
      </c>
      <c r="I144" s="120">
        <f>SUM(I145,I147,I151,I153,I156,I158)</f>
        <v>20400</v>
      </c>
      <c r="J144" s="119"/>
      <c r="K144" s="54"/>
    </row>
    <row r="145" spans="1:11" ht="25.5">
      <c r="A145" s="8"/>
      <c r="B145" s="17"/>
      <c r="C145" s="8"/>
      <c r="D145" s="8">
        <v>3291</v>
      </c>
      <c r="E145" s="8" t="s">
        <v>82</v>
      </c>
      <c r="F145" s="40" t="s">
        <v>207</v>
      </c>
      <c r="G145" s="30">
        <f>G146</f>
        <v>5746.16</v>
      </c>
      <c r="H145" s="30">
        <f>H146</f>
        <v>6100</v>
      </c>
      <c r="I145" s="120">
        <f>I146</f>
        <v>8000</v>
      </c>
      <c r="J145" s="119"/>
      <c r="K145" s="54"/>
    </row>
    <row r="146" spans="1:11" ht="25.5">
      <c r="A146" s="8"/>
      <c r="B146" s="17"/>
      <c r="C146" s="8"/>
      <c r="D146" s="8"/>
      <c r="E146" s="8">
        <v>32911</v>
      </c>
      <c r="F146" s="40" t="s">
        <v>208</v>
      </c>
      <c r="G146" s="32">
        <v>5746.16</v>
      </c>
      <c r="H146" s="32">
        <v>6100</v>
      </c>
      <c r="I146" s="119">
        <v>8000</v>
      </c>
      <c r="J146" s="119"/>
      <c r="K146" s="54"/>
    </row>
    <row r="147" spans="1:11">
      <c r="A147" s="8"/>
      <c r="B147" s="17"/>
      <c r="C147" s="8"/>
      <c r="D147" s="8">
        <v>3292</v>
      </c>
      <c r="E147" s="8" t="s">
        <v>82</v>
      </c>
      <c r="F147" s="40" t="s">
        <v>153</v>
      </c>
      <c r="G147" s="30">
        <f>SUM(G148:G150)</f>
        <v>6469.4</v>
      </c>
      <c r="H147" s="30">
        <f>SUM(H148:H150)</f>
        <v>6700</v>
      </c>
      <c r="I147" s="30">
        <f>SUM(I148:I150)</f>
        <v>7500</v>
      </c>
      <c r="J147" s="32"/>
      <c r="K147" s="32"/>
    </row>
    <row r="148" spans="1:11" ht="25.5">
      <c r="A148" s="8"/>
      <c r="B148" s="17"/>
      <c r="C148" s="8"/>
      <c r="D148" s="8"/>
      <c r="E148" s="8">
        <v>32921</v>
      </c>
      <c r="F148" s="40" t="s">
        <v>154</v>
      </c>
      <c r="G148" s="32">
        <v>1566.61</v>
      </c>
      <c r="H148" s="32">
        <v>1700</v>
      </c>
      <c r="I148" s="119">
        <v>1800</v>
      </c>
      <c r="J148" s="119"/>
      <c r="K148" s="54"/>
    </row>
    <row r="149" spans="1:11">
      <c r="A149" s="8"/>
      <c r="B149" s="17"/>
      <c r="C149" s="9"/>
      <c r="D149" s="9"/>
      <c r="E149" s="8">
        <v>32922</v>
      </c>
      <c r="F149" s="40" t="s">
        <v>155</v>
      </c>
      <c r="G149" s="32">
        <v>2890.93</v>
      </c>
      <c r="H149" s="32">
        <v>2900</v>
      </c>
      <c r="I149" s="119">
        <v>3200</v>
      </c>
      <c r="J149" s="119"/>
      <c r="K149" s="54"/>
    </row>
    <row r="150" spans="1:11">
      <c r="A150" s="8"/>
      <c r="B150" s="8"/>
      <c r="C150" s="9"/>
      <c r="D150" s="9"/>
      <c r="E150" s="8">
        <v>32923</v>
      </c>
      <c r="F150" s="40" t="s">
        <v>156</v>
      </c>
      <c r="G150" s="32">
        <v>2011.86</v>
      </c>
      <c r="H150" s="32">
        <v>2100</v>
      </c>
      <c r="I150" s="119">
        <v>2500</v>
      </c>
      <c r="J150" s="119"/>
      <c r="K150" s="54"/>
    </row>
    <row r="151" spans="1:11">
      <c r="A151" s="8"/>
      <c r="B151" s="17"/>
      <c r="C151" s="8"/>
      <c r="D151" s="8">
        <v>3293</v>
      </c>
      <c r="E151" s="8" t="s">
        <v>82</v>
      </c>
      <c r="F151" s="40" t="s">
        <v>157</v>
      </c>
      <c r="G151" s="30">
        <f>G152</f>
        <v>0</v>
      </c>
      <c r="H151" s="30">
        <f t="shared" ref="H151:I151" si="8">H152</f>
        <v>0</v>
      </c>
      <c r="I151" s="30">
        <f t="shared" si="8"/>
        <v>0</v>
      </c>
      <c r="J151" s="32"/>
      <c r="K151" s="32"/>
    </row>
    <row r="152" spans="1:11">
      <c r="A152" s="8"/>
      <c r="B152" s="17"/>
      <c r="C152" s="8"/>
      <c r="D152" s="8"/>
      <c r="E152" s="8">
        <v>32931</v>
      </c>
      <c r="F152" s="40" t="s">
        <v>157</v>
      </c>
      <c r="G152" s="32">
        <v>0</v>
      </c>
      <c r="H152" s="32">
        <v>0</v>
      </c>
      <c r="I152" s="119">
        <v>0</v>
      </c>
      <c r="J152" s="119"/>
      <c r="K152" s="54"/>
    </row>
    <row r="153" spans="1:11">
      <c r="A153" s="8"/>
      <c r="B153" s="17"/>
      <c r="C153" s="8"/>
      <c r="D153" s="8">
        <v>3295</v>
      </c>
      <c r="E153" s="8" t="s">
        <v>82</v>
      </c>
      <c r="F153" s="11" t="s">
        <v>158</v>
      </c>
      <c r="G153" s="30">
        <f>SUM(G154:G155)</f>
        <v>2183.4299999999998</v>
      </c>
      <c r="H153" s="30">
        <f t="shared" ref="H153" si="9">SUM(H154:H155)</f>
        <v>0</v>
      </c>
      <c r="I153" s="30">
        <f>SUM(I154:I155)</f>
        <v>4800</v>
      </c>
      <c r="J153" s="32"/>
      <c r="K153" s="32"/>
    </row>
    <row r="154" spans="1:11">
      <c r="A154" s="8"/>
      <c r="B154" s="17"/>
      <c r="C154" s="8"/>
      <c r="D154" s="8"/>
      <c r="E154" s="8">
        <v>32951</v>
      </c>
      <c r="F154" s="11" t="s">
        <v>159</v>
      </c>
      <c r="G154" s="32">
        <v>2183.4299999999998</v>
      </c>
      <c r="H154" s="32">
        <v>0</v>
      </c>
      <c r="I154" s="119">
        <v>0</v>
      </c>
      <c r="J154" s="119"/>
      <c r="K154" s="54"/>
    </row>
    <row r="155" spans="1:11" ht="38.25">
      <c r="A155" s="8"/>
      <c r="B155" s="17"/>
      <c r="C155" s="8"/>
      <c r="D155" s="8"/>
      <c r="E155" s="8">
        <v>32955</v>
      </c>
      <c r="F155" s="11" t="s">
        <v>160</v>
      </c>
      <c r="G155" s="32">
        <v>0</v>
      </c>
      <c r="H155" s="32">
        <v>0</v>
      </c>
      <c r="I155" s="119">
        <v>4800</v>
      </c>
      <c r="J155" s="119"/>
      <c r="K155" s="54"/>
    </row>
    <row r="156" spans="1:11">
      <c r="A156" s="8"/>
      <c r="B156" s="17"/>
      <c r="C156" s="8"/>
      <c r="D156" s="8">
        <v>3296</v>
      </c>
      <c r="E156" s="8"/>
      <c r="F156" s="11" t="s">
        <v>161</v>
      </c>
      <c r="G156" s="30">
        <f>G157</f>
        <v>0</v>
      </c>
      <c r="H156" s="30">
        <f t="shared" ref="H156:I156" si="10">H157</f>
        <v>0</v>
      </c>
      <c r="I156" s="30">
        <f t="shared" si="10"/>
        <v>0</v>
      </c>
      <c r="J156" s="32"/>
      <c r="K156" s="32"/>
    </row>
    <row r="157" spans="1:11">
      <c r="A157" s="8"/>
      <c r="B157" s="17"/>
      <c r="C157" s="8"/>
      <c r="D157" s="8"/>
      <c r="E157" s="8">
        <v>32961</v>
      </c>
      <c r="F157" s="11" t="s">
        <v>161</v>
      </c>
      <c r="G157" s="32">
        <v>0</v>
      </c>
      <c r="H157" s="32">
        <v>0</v>
      </c>
      <c r="I157" s="119">
        <v>0</v>
      </c>
      <c r="J157" s="119"/>
      <c r="K157" s="54"/>
    </row>
    <row r="158" spans="1:11" ht="25.5">
      <c r="A158" s="8"/>
      <c r="B158" s="17"/>
      <c r="C158" s="8"/>
      <c r="D158" s="8">
        <v>3299</v>
      </c>
      <c r="E158" s="8" t="s">
        <v>82</v>
      </c>
      <c r="F158" s="11" t="s">
        <v>150</v>
      </c>
      <c r="G158" s="30">
        <f>G159</f>
        <v>35</v>
      </c>
      <c r="H158" s="30">
        <f t="shared" ref="H158:I158" si="11">H159</f>
        <v>4000</v>
      </c>
      <c r="I158" s="30">
        <f t="shared" si="11"/>
        <v>100</v>
      </c>
      <c r="J158" s="32"/>
      <c r="K158" s="32"/>
    </row>
    <row r="159" spans="1:11" ht="25.5">
      <c r="A159" s="8"/>
      <c r="B159" s="17"/>
      <c r="C159" s="8"/>
      <c r="D159" s="8"/>
      <c r="E159" s="8">
        <v>32999</v>
      </c>
      <c r="F159" s="11" t="s">
        <v>150</v>
      </c>
      <c r="G159" s="32">
        <v>35</v>
      </c>
      <c r="H159" s="32">
        <v>4000</v>
      </c>
      <c r="I159" s="119">
        <v>100</v>
      </c>
      <c r="J159" s="119"/>
      <c r="K159" s="54"/>
    </row>
    <row r="160" spans="1:11">
      <c r="A160" s="8"/>
      <c r="B160" s="17">
        <v>34</v>
      </c>
      <c r="C160" s="37"/>
      <c r="D160" s="37"/>
      <c r="E160" s="37"/>
      <c r="F160" s="17" t="s">
        <v>162</v>
      </c>
      <c r="G160" s="30">
        <f>G161</f>
        <v>4173.76</v>
      </c>
      <c r="H160" s="30">
        <f>H161</f>
        <v>4400</v>
      </c>
      <c r="I160" s="120">
        <f>I161</f>
        <v>5400</v>
      </c>
      <c r="J160" s="120">
        <v>5400</v>
      </c>
      <c r="K160" s="53">
        <v>5400</v>
      </c>
    </row>
    <row r="161" spans="1:11">
      <c r="A161" s="8"/>
      <c r="B161" s="8"/>
      <c r="C161" s="8">
        <v>343</v>
      </c>
      <c r="D161" s="8"/>
      <c r="E161" s="8"/>
      <c r="F161" s="8" t="s">
        <v>163</v>
      </c>
      <c r="G161" s="30">
        <f>SUM(G162,G164)</f>
        <v>4173.76</v>
      </c>
      <c r="H161" s="30">
        <f>SUM(H162,H164)</f>
        <v>4400</v>
      </c>
      <c r="I161" s="120">
        <f>SUM(I162,I164)</f>
        <v>5400</v>
      </c>
      <c r="J161" s="119"/>
      <c r="K161" s="54"/>
    </row>
    <row r="162" spans="1:11" ht="25.5">
      <c r="A162" s="8"/>
      <c r="B162" s="17"/>
      <c r="C162" s="8"/>
      <c r="D162" s="8">
        <v>3431</v>
      </c>
      <c r="E162" s="8"/>
      <c r="F162" s="40" t="s">
        <v>164</v>
      </c>
      <c r="G162" s="30">
        <f>G163</f>
        <v>4030.75</v>
      </c>
      <c r="H162" s="30">
        <f>H163</f>
        <v>4400</v>
      </c>
      <c r="I162" s="120">
        <f>I163</f>
        <v>5400</v>
      </c>
      <c r="J162" s="119"/>
      <c r="K162" s="54"/>
    </row>
    <row r="163" spans="1:11">
      <c r="A163" s="8"/>
      <c r="B163" s="17"/>
      <c r="C163" s="8"/>
      <c r="D163" s="8"/>
      <c r="E163" s="8">
        <v>34312</v>
      </c>
      <c r="F163" s="40" t="s">
        <v>165</v>
      </c>
      <c r="G163" s="32">
        <v>4030.75</v>
      </c>
      <c r="H163" s="32">
        <v>4400</v>
      </c>
      <c r="I163" s="119">
        <v>5400</v>
      </c>
      <c r="J163" s="119"/>
      <c r="K163" s="54"/>
    </row>
    <row r="164" spans="1:11">
      <c r="A164" s="8"/>
      <c r="B164" s="17"/>
      <c r="C164" s="8"/>
      <c r="D164" s="8">
        <v>3433</v>
      </c>
      <c r="E164" s="8"/>
      <c r="F164" s="40" t="s">
        <v>166</v>
      </c>
      <c r="G164" s="30">
        <f>SUM(G165:G167)</f>
        <v>143.01</v>
      </c>
      <c r="H164" s="30">
        <f>SUM(H165:H167)</f>
        <v>0</v>
      </c>
      <c r="I164" s="120">
        <f>SUM(I165:I167)</f>
        <v>0</v>
      </c>
      <c r="J164" s="119"/>
      <c r="K164" s="54"/>
    </row>
    <row r="165" spans="1:11">
      <c r="A165" s="8"/>
      <c r="B165" s="17"/>
      <c r="C165" s="8"/>
      <c r="D165" s="8"/>
      <c r="E165" s="8">
        <v>34331</v>
      </c>
      <c r="F165" s="40" t="s">
        <v>167</v>
      </c>
      <c r="G165" s="32">
        <v>0</v>
      </c>
      <c r="H165" s="32">
        <v>0</v>
      </c>
      <c r="I165" s="119">
        <v>0</v>
      </c>
      <c r="J165" s="119"/>
      <c r="K165" s="54"/>
    </row>
    <row r="166" spans="1:11">
      <c r="A166" s="8"/>
      <c r="B166" s="17"/>
      <c r="C166" s="8"/>
      <c r="D166" s="8"/>
      <c r="E166" s="8">
        <v>34332</v>
      </c>
      <c r="F166" s="40" t="s">
        <v>209</v>
      </c>
      <c r="G166" s="32">
        <v>0</v>
      </c>
      <c r="H166" s="32">
        <v>0</v>
      </c>
      <c r="I166" s="119">
        <v>0</v>
      </c>
      <c r="J166" s="119"/>
      <c r="K166" s="54"/>
    </row>
    <row r="167" spans="1:11">
      <c r="A167" s="8"/>
      <c r="B167" s="17"/>
      <c r="C167" s="8"/>
      <c r="D167" s="8"/>
      <c r="E167" s="8">
        <v>34339</v>
      </c>
      <c r="F167" s="40" t="s">
        <v>170</v>
      </c>
      <c r="G167" s="32">
        <v>143.01</v>
      </c>
      <c r="H167" s="32">
        <v>0</v>
      </c>
      <c r="I167" s="119">
        <v>0</v>
      </c>
      <c r="J167" s="119"/>
      <c r="K167" s="54"/>
    </row>
    <row r="168" spans="1:11" ht="38.25">
      <c r="A168" s="8"/>
      <c r="B168" s="17">
        <v>37</v>
      </c>
      <c r="C168" s="37"/>
      <c r="D168" s="37"/>
      <c r="E168" s="37"/>
      <c r="F168" s="43" t="s">
        <v>171</v>
      </c>
      <c r="G168" s="30">
        <f>G169</f>
        <v>1847.12</v>
      </c>
      <c r="H168" s="30">
        <f>H169</f>
        <v>1900</v>
      </c>
      <c r="I168" s="120">
        <f>I169</f>
        <v>1900</v>
      </c>
      <c r="J168" s="120">
        <v>1900</v>
      </c>
      <c r="K168" s="53">
        <v>1900</v>
      </c>
    </row>
    <row r="169" spans="1:11" ht="25.5">
      <c r="A169" s="8"/>
      <c r="B169" s="8"/>
      <c r="C169" s="8">
        <v>372</v>
      </c>
      <c r="D169" s="8"/>
      <c r="E169" s="8"/>
      <c r="F169" s="45" t="s">
        <v>172</v>
      </c>
      <c r="G169" s="30">
        <f>SUM(G170,G172)</f>
        <v>1847.12</v>
      </c>
      <c r="H169" s="30">
        <f>SUM(H170,H172)</f>
        <v>1900</v>
      </c>
      <c r="I169" s="120">
        <f>SUM(I170,I172)</f>
        <v>1900</v>
      </c>
      <c r="J169" s="119"/>
      <c r="K169" s="54"/>
    </row>
    <row r="170" spans="1:11" ht="25.5">
      <c r="A170" s="8"/>
      <c r="B170" s="17"/>
      <c r="C170" s="8"/>
      <c r="D170" s="8">
        <v>3721</v>
      </c>
      <c r="E170" s="8"/>
      <c r="F170" s="34" t="s">
        <v>173</v>
      </c>
      <c r="G170" s="30">
        <f>G171</f>
        <v>1847.12</v>
      </c>
      <c r="H170" s="30">
        <f>H171</f>
        <v>1900</v>
      </c>
      <c r="I170" s="120">
        <f>I171</f>
        <v>1900</v>
      </c>
      <c r="J170" s="119"/>
      <c r="K170" s="54"/>
    </row>
    <row r="171" spans="1:11">
      <c r="A171" s="8"/>
      <c r="B171" s="17"/>
      <c r="C171" s="8"/>
      <c r="D171" s="8"/>
      <c r="E171" s="8">
        <v>37212</v>
      </c>
      <c r="F171" s="40" t="s">
        <v>174</v>
      </c>
      <c r="G171" s="32">
        <v>1847.12</v>
      </c>
      <c r="H171" s="32">
        <v>1900</v>
      </c>
      <c r="I171" s="119">
        <v>1900</v>
      </c>
      <c r="J171" s="119"/>
      <c r="K171" s="54"/>
    </row>
    <row r="172" spans="1:11" ht="25.5">
      <c r="A172" s="8"/>
      <c r="B172" s="17"/>
      <c r="C172" s="8"/>
      <c r="D172" s="8">
        <v>3722</v>
      </c>
      <c r="E172" s="8"/>
      <c r="F172" s="34" t="s">
        <v>175</v>
      </c>
      <c r="G172" s="30">
        <f>G173</f>
        <v>0</v>
      </c>
      <c r="H172" s="30">
        <f t="shared" ref="H172:I172" si="12">H173</f>
        <v>0</v>
      </c>
      <c r="I172" s="30">
        <f t="shared" si="12"/>
        <v>0</v>
      </c>
      <c r="J172" s="32"/>
      <c r="K172" s="32"/>
    </row>
    <row r="173" spans="1:11" ht="25.5">
      <c r="A173" s="8"/>
      <c r="B173" s="17"/>
      <c r="C173" s="8"/>
      <c r="D173" s="8"/>
      <c r="E173" s="8">
        <v>37229</v>
      </c>
      <c r="F173" s="40" t="s">
        <v>176</v>
      </c>
      <c r="G173" s="121">
        <v>0</v>
      </c>
      <c r="H173" s="55">
        <v>0</v>
      </c>
      <c r="I173" s="122">
        <v>0</v>
      </c>
      <c r="J173" s="122"/>
      <c r="K173" s="55"/>
    </row>
    <row r="174" spans="1:11" ht="25.5">
      <c r="A174" s="142"/>
      <c r="B174" s="143"/>
      <c r="C174" s="139" t="s">
        <v>274</v>
      </c>
      <c r="D174" s="143"/>
      <c r="E174" s="144"/>
      <c r="F174" s="138" t="s">
        <v>275</v>
      </c>
      <c r="G174" s="121"/>
      <c r="H174" s="55"/>
      <c r="I174" s="122"/>
      <c r="J174" s="122"/>
      <c r="K174" s="55"/>
    </row>
    <row r="175" spans="1:11">
      <c r="A175" s="191" t="s">
        <v>303</v>
      </c>
      <c r="B175" s="192"/>
      <c r="C175" s="192"/>
      <c r="D175" s="192"/>
      <c r="E175" s="193"/>
      <c r="F175" s="126" t="s">
        <v>247</v>
      </c>
      <c r="G175" s="67">
        <f>G176</f>
        <v>34432.68</v>
      </c>
      <c r="H175" s="67">
        <f>H176</f>
        <v>7680</v>
      </c>
      <c r="I175" s="67">
        <f>I176</f>
        <v>0</v>
      </c>
      <c r="J175" s="120">
        <f>J176</f>
        <v>0</v>
      </c>
      <c r="K175" s="53">
        <f>K176</f>
        <v>0</v>
      </c>
    </row>
    <row r="176" spans="1:11">
      <c r="A176" s="7">
        <v>3</v>
      </c>
      <c r="B176" s="7"/>
      <c r="C176" s="7"/>
      <c r="D176" s="7"/>
      <c r="E176" s="7"/>
      <c r="F176" s="7" t="s">
        <v>9</v>
      </c>
      <c r="G176" s="53">
        <f>G184+G177</f>
        <v>34432.68</v>
      </c>
      <c r="H176" s="53">
        <f t="shared" ref="H176:I176" si="13">H184+H177</f>
        <v>7680</v>
      </c>
      <c r="I176" s="53">
        <f t="shared" si="13"/>
        <v>0</v>
      </c>
      <c r="J176" s="53">
        <f>J184</f>
        <v>0</v>
      </c>
      <c r="K176" s="53">
        <f>K184</f>
        <v>0</v>
      </c>
    </row>
    <row r="177" spans="1:11">
      <c r="A177" s="7"/>
      <c r="B177" s="7">
        <v>31</v>
      </c>
      <c r="C177" s="11"/>
      <c r="D177" s="11"/>
      <c r="E177" s="11"/>
      <c r="F177" s="7" t="s">
        <v>10</v>
      </c>
      <c r="G177" s="30">
        <f>SUM(G178,G181)</f>
        <v>26432.68</v>
      </c>
      <c r="H177" s="30">
        <f t="shared" ref="H177:I177" si="14">SUM(H178,H181)</f>
        <v>0</v>
      </c>
      <c r="I177" s="30">
        <f t="shared" si="14"/>
        <v>0</v>
      </c>
      <c r="J177" s="53">
        <v>0</v>
      </c>
      <c r="K177" s="53">
        <v>0</v>
      </c>
    </row>
    <row r="178" spans="1:11">
      <c r="A178" s="8"/>
      <c r="B178" s="8"/>
      <c r="C178" s="8">
        <v>311</v>
      </c>
      <c r="D178" s="8"/>
      <c r="E178" s="8"/>
      <c r="F178" s="8" t="s">
        <v>71</v>
      </c>
      <c r="G178" s="30">
        <f t="shared" ref="G178:I179" si="15">SUM(G179)</f>
        <v>23042.85</v>
      </c>
      <c r="H178" s="30">
        <f t="shared" si="15"/>
        <v>0</v>
      </c>
      <c r="I178" s="30">
        <f t="shared" si="15"/>
        <v>0</v>
      </c>
      <c r="J178" s="54"/>
      <c r="K178" s="54"/>
    </row>
    <row r="179" spans="1:11">
      <c r="A179" s="8"/>
      <c r="B179" s="8"/>
      <c r="C179" s="8"/>
      <c r="D179" s="8">
        <v>3111</v>
      </c>
      <c r="E179" s="8"/>
      <c r="F179" s="8" t="s">
        <v>72</v>
      </c>
      <c r="G179" s="30">
        <f t="shared" si="15"/>
        <v>23042.85</v>
      </c>
      <c r="H179" s="30">
        <f t="shared" si="15"/>
        <v>0</v>
      </c>
      <c r="I179" s="30">
        <f t="shared" si="15"/>
        <v>0</v>
      </c>
      <c r="J179" s="54"/>
      <c r="K179" s="54"/>
    </row>
    <row r="180" spans="1:11">
      <c r="A180" s="8"/>
      <c r="B180" s="8"/>
      <c r="C180" s="8"/>
      <c r="D180" s="8"/>
      <c r="E180" s="8">
        <v>31111</v>
      </c>
      <c r="F180" s="8" t="s">
        <v>72</v>
      </c>
      <c r="G180" s="32">
        <v>23042.85</v>
      </c>
      <c r="H180" s="32">
        <v>0</v>
      </c>
      <c r="I180" s="32">
        <v>0</v>
      </c>
      <c r="J180" s="54"/>
      <c r="K180" s="54"/>
    </row>
    <row r="181" spans="1:11">
      <c r="A181" s="8"/>
      <c r="B181" s="8"/>
      <c r="C181" s="8">
        <v>313</v>
      </c>
      <c r="D181" s="8"/>
      <c r="E181" s="8" t="s">
        <v>82</v>
      </c>
      <c r="F181" s="8" t="s">
        <v>83</v>
      </c>
      <c r="G181" s="30">
        <f t="shared" ref="G181:I182" si="16">SUM(G182)</f>
        <v>3389.83</v>
      </c>
      <c r="H181" s="30">
        <f t="shared" si="16"/>
        <v>0</v>
      </c>
      <c r="I181" s="30">
        <f t="shared" si="16"/>
        <v>0</v>
      </c>
      <c r="J181" s="119"/>
      <c r="K181" s="54"/>
    </row>
    <row r="182" spans="1:11" ht="25.5">
      <c r="A182" s="8"/>
      <c r="B182" s="8"/>
      <c r="C182" s="8"/>
      <c r="D182" s="8">
        <v>3132</v>
      </c>
      <c r="E182" s="8"/>
      <c r="F182" s="40" t="s">
        <v>199</v>
      </c>
      <c r="G182" s="30">
        <f t="shared" si="16"/>
        <v>3389.83</v>
      </c>
      <c r="H182" s="30">
        <f t="shared" si="16"/>
        <v>0</v>
      </c>
      <c r="I182" s="30">
        <f t="shared" si="16"/>
        <v>0</v>
      </c>
      <c r="J182" s="119"/>
      <c r="K182" s="54"/>
    </row>
    <row r="183" spans="1:11" ht="25.5">
      <c r="A183" s="8"/>
      <c r="B183" s="8"/>
      <c r="C183" s="8"/>
      <c r="D183" s="8"/>
      <c r="E183" s="8">
        <v>31321</v>
      </c>
      <c r="F183" s="40" t="s">
        <v>85</v>
      </c>
      <c r="G183" s="32">
        <v>3389.83</v>
      </c>
      <c r="H183" s="32">
        <v>0</v>
      </c>
      <c r="I183" s="119">
        <v>0</v>
      </c>
      <c r="J183" s="119"/>
      <c r="K183" s="54"/>
    </row>
    <row r="184" spans="1:11">
      <c r="A184" s="8"/>
      <c r="B184" s="17">
        <v>32</v>
      </c>
      <c r="C184" s="37"/>
      <c r="D184" s="37"/>
      <c r="E184" s="37"/>
      <c r="F184" s="17" t="s">
        <v>23</v>
      </c>
      <c r="G184" s="123">
        <f>G191+G185+G196</f>
        <v>8000</v>
      </c>
      <c r="H184" s="123">
        <f t="shared" ref="H184:I184" si="17">H191+H185+H196</f>
        <v>7680</v>
      </c>
      <c r="I184" s="123">
        <f t="shared" si="17"/>
        <v>0</v>
      </c>
      <c r="J184" s="123">
        <f>J191</f>
        <v>0</v>
      </c>
      <c r="K184" s="123">
        <f>K191</f>
        <v>0</v>
      </c>
    </row>
    <row r="185" spans="1:11">
      <c r="A185" s="8"/>
      <c r="B185" s="8"/>
      <c r="C185" s="8">
        <v>321</v>
      </c>
      <c r="D185" s="8"/>
      <c r="E185" s="8"/>
      <c r="F185" s="40" t="s">
        <v>88</v>
      </c>
      <c r="G185" s="42">
        <f>SUM(G189+G186)</f>
        <v>610</v>
      </c>
      <c r="H185" s="42">
        <f t="shared" ref="H185" si="18">SUM(H189+H186)</f>
        <v>0</v>
      </c>
      <c r="I185" s="42">
        <v>0</v>
      </c>
      <c r="J185" s="119"/>
      <c r="K185" s="54"/>
    </row>
    <row r="186" spans="1:11">
      <c r="A186" s="8"/>
      <c r="B186" s="8"/>
      <c r="C186" s="8"/>
      <c r="D186" s="8">
        <v>3211</v>
      </c>
      <c r="E186" s="8"/>
      <c r="F186" s="11" t="s">
        <v>89</v>
      </c>
      <c r="G186" s="42">
        <f>SUM(G187+G188)</f>
        <v>90</v>
      </c>
      <c r="H186" s="42">
        <f t="shared" ref="H186:I186" si="19">SUM(H187+H188)</f>
        <v>0</v>
      </c>
      <c r="I186" s="42">
        <f t="shared" si="19"/>
        <v>0</v>
      </c>
      <c r="J186" s="119"/>
      <c r="K186" s="54"/>
    </row>
    <row r="187" spans="1:11">
      <c r="A187" s="8"/>
      <c r="B187" s="8"/>
      <c r="C187" s="8"/>
      <c r="D187" s="8"/>
      <c r="E187" s="8">
        <v>32111</v>
      </c>
      <c r="F187" s="11" t="s">
        <v>90</v>
      </c>
      <c r="G187" s="42">
        <v>90</v>
      </c>
      <c r="H187" s="42">
        <v>0</v>
      </c>
      <c r="I187" s="42">
        <v>0</v>
      </c>
      <c r="J187" s="119"/>
      <c r="K187" s="54"/>
    </row>
    <row r="188" spans="1:11" ht="25.5">
      <c r="A188" s="8"/>
      <c r="B188" s="8"/>
      <c r="C188" s="8"/>
      <c r="D188" s="8"/>
      <c r="E188" s="8">
        <v>32115</v>
      </c>
      <c r="F188" s="11" t="s">
        <v>216</v>
      </c>
      <c r="G188" s="42">
        <v>0</v>
      </c>
      <c r="H188" s="42">
        <v>0</v>
      </c>
      <c r="I188" s="42">
        <v>0</v>
      </c>
      <c r="J188" s="119"/>
      <c r="K188" s="54"/>
    </row>
    <row r="189" spans="1:11" ht="25.5">
      <c r="A189" s="8"/>
      <c r="B189" s="17"/>
      <c r="C189" s="8"/>
      <c r="D189" s="8">
        <v>3212</v>
      </c>
      <c r="E189" s="8"/>
      <c r="F189" s="40" t="s">
        <v>93</v>
      </c>
      <c r="G189" s="32">
        <f>G190</f>
        <v>520</v>
      </c>
      <c r="H189" s="32">
        <v>0</v>
      </c>
      <c r="I189" s="32">
        <v>0</v>
      </c>
      <c r="J189" s="119"/>
      <c r="K189" s="54"/>
    </row>
    <row r="190" spans="1:11" ht="25.5">
      <c r="A190" s="8"/>
      <c r="B190" s="17"/>
      <c r="C190" s="8"/>
      <c r="D190" s="8"/>
      <c r="E190" s="8">
        <v>32121</v>
      </c>
      <c r="F190" s="40" t="s">
        <v>94</v>
      </c>
      <c r="G190" s="32">
        <v>520</v>
      </c>
      <c r="H190" s="32">
        <v>0</v>
      </c>
      <c r="I190" s="119">
        <v>0</v>
      </c>
      <c r="J190" s="119"/>
      <c r="K190" s="54"/>
    </row>
    <row r="191" spans="1:11">
      <c r="A191" s="8"/>
      <c r="B191" s="8"/>
      <c r="C191" s="8">
        <v>322</v>
      </c>
      <c r="D191" s="8"/>
      <c r="E191" s="8"/>
      <c r="F191" s="8" t="s">
        <v>97</v>
      </c>
      <c r="G191" s="124">
        <f>G194+G192</f>
        <v>7300</v>
      </c>
      <c r="H191" s="124">
        <f>H194+H192</f>
        <v>7680</v>
      </c>
      <c r="I191" s="124">
        <v>0</v>
      </c>
      <c r="J191" s="124"/>
      <c r="K191" s="124"/>
    </row>
    <row r="192" spans="1:11">
      <c r="A192" s="8"/>
      <c r="B192" s="8"/>
      <c r="C192" s="8"/>
      <c r="D192" s="8">
        <v>3222</v>
      </c>
      <c r="E192" s="8"/>
      <c r="F192" s="12" t="s">
        <v>103</v>
      </c>
      <c r="G192" s="124">
        <f>SUM(G193)</f>
        <v>820</v>
      </c>
      <c r="H192" s="124">
        <f t="shared" ref="H192:I192" si="20">SUM(H193)</f>
        <v>1200</v>
      </c>
      <c r="I192" s="124">
        <f t="shared" si="20"/>
        <v>0</v>
      </c>
      <c r="J192" s="124"/>
      <c r="K192" s="124"/>
    </row>
    <row r="193" spans="1:11">
      <c r="A193" s="8"/>
      <c r="B193" s="8"/>
      <c r="C193" s="8"/>
      <c r="D193" s="8"/>
      <c r="E193" s="8">
        <v>32229</v>
      </c>
      <c r="F193" s="12" t="s">
        <v>106</v>
      </c>
      <c r="G193" s="124">
        <v>820</v>
      </c>
      <c r="H193" s="124">
        <v>1200</v>
      </c>
      <c r="I193" s="124">
        <v>0</v>
      </c>
      <c r="J193" s="124"/>
      <c r="K193" s="124"/>
    </row>
    <row r="194" spans="1:11">
      <c r="A194" s="8"/>
      <c r="B194" s="17"/>
      <c r="C194" s="8"/>
      <c r="D194" s="8">
        <v>3223</v>
      </c>
      <c r="E194" s="8" t="s">
        <v>82</v>
      </c>
      <c r="F194" s="40" t="s">
        <v>107</v>
      </c>
      <c r="G194" s="54">
        <v>6480</v>
      </c>
      <c r="H194" s="54">
        <f t="shared" ref="H194" si="21">H195</f>
        <v>6480</v>
      </c>
      <c r="I194" s="54">
        <v>0</v>
      </c>
      <c r="J194" s="54"/>
      <c r="K194" s="54"/>
    </row>
    <row r="195" spans="1:11">
      <c r="A195" s="8"/>
      <c r="B195" s="17"/>
      <c r="C195" s="8"/>
      <c r="D195" s="8"/>
      <c r="E195" s="8">
        <v>32231</v>
      </c>
      <c r="F195" s="40" t="s">
        <v>108</v>
      </c>
      <c r="G195" s="54">
        <v>6480</v>
      </c>
      <c r="H195" s="54">
        <v>6480</v>
      </c>
      <c r="I195" s="54">
        <v>0</v>
      </c>
      <c r="J195" s="54"/>
      <c r="K195" s="54"/>
    </row>
    <row r="196" spans="1:11">
      <c r="A196" s="8"/>
      <c r="B196" s="8"/>
      <c r="C196" s="8">
        <v>324</v>
      </c>
      <c r="D196" s="8"/>
      <c r="E196" s="8"/>
      <c r="F196" s="12" t="s">
        <v>271</v>
      </c>
      <c r="G196" s="124">
        <f>SUM(G197)</f>
        <v>90</v>
      </c>
      <c r="H196" s="124">
        <f t="shared" ref="H196:I196" si="22">SUM(H197)</f>
        <v>0</v>
      </c>
      <c r="I196" s="124">
        <f t="shared" si="22"/>
        <v>0</v>
      </c>
      <c r="J196" s="124"/>
      <c r="K196" s="124"/>
    </row>
    <row r="197" spans="1:11" ht="25.5">
      <c r="A197" s="8"/>
      <c r="B197" s="17"/>
      <c r="C197" s="8"/>
      <c r="D197" s="8">
        <v>3241</v>
      </c>
      <c r="E197" s="8" t="s">
        <v>82</v>
      </c>
      <c r="F197" s="11" t="s">
        <v>271</v>
      </c>
      <c r="G197" s="54">
        <f>SUM(G198)</f>
        <v>90</v>
      </c>
      <c r="H197" s="54">
        <f>SUM(H198)</f>
        <v>0</v>
      </c>
      <c r="I197" s="54">
        <f>SUM(I198)</f>
        <v>0</v>
      </c>
      <c r="J197" s="54"/>
      <c r="K197" s="54"/>
    </row>
    <row r="198" spans="1:11">
      <c r="A198" s="8"/>
      <c r="B198" s="17"/>
      <c r="C198" s="8"/>
      <c r="D198" s="8"/>
      <c r="E198" s="8">
        <v>32412</v>
      </c>
      <c r="F198" s="11" t="s">
        <v>272</v>
      </c>
      <c r="G198" s="54">
        <v>90</v>
      </c>
      <c r="H198" s="54">
        <v>0</v>
      </c>
      <c r="I198" s="54">
        <v>0</v>
      </c>
      <c r="J198" s="54"/>
      <c r="K198" s="54"/>
    </row>
    <row r="199" spans="1:11" ht="25.5">
      <c r="A199" s="135"/>
      <c r="B199" s="136"/>
      <c r="C199" s="139" t="s">
        <v>274</v>
      </c>
      <c r="D199" s="136"/>
      <c r="E199" s="137"/>
      <c r="F199" s="138" t="s">
        <v>275</v>
      </c>
      <c r="G199" s="53">
        <f>SUM(G200)</f>
        <v>11277.46</v>
      </c>
      <c r="H199" s="53">
        <f t="shared" ref="H199:K199" si="23">SUM(H200)</f>
        <v>1300</v>
      </c>
      <c r="I199" s="53">
        <f t="shared" si="23"/>
        <v>0</v>
      </c>
      <c r="J199" s="53">
        <f t="shared" si="23"/>
        <v>0</v>
      </c>
      <c r="K199" s="53">
        <f t="shared" si="23"/>
        <v>0</v>
      </c>
    </row>
    <row r="200" spans="1:11" ht="25.5" customHeight="1">
      <c r="A200" s="191" t="s">
        <v>254</v>
      </c>
      <c r="B200" s="192"/>
      <c r="C200" s="192"/>
      <c r="D200" s="192"/>
      <c r="E200" s="193"/>
      <c r="F200" s="129" t="s">
        <v>240</v>
      </c>
      <c r="G200" s="67">
        <f>G201+G210</f>
        <v>11277.46</v>
      </c>
      <c r="H200" s="67">
        <f>H201</f>
        <v>1300</v>
      </c>
      <c r="I200" s="67">
        <f>I201</f>
        <v>0</v>
      </c>
      <c r="J200" s="120">
        <f>J201</f>
        <v>0</v>
      </c>
      <c r="K200" s="53">
        <f>K201</f>
        <v>0</v>
      </c>
    </row>
    <row r="201" spans="1:11" ht="15" customHeight="1">
      <c r="A201" s="7">
        <v>3</v>
      </c>
      <c r="B201" s="7"/>
      <c r="C201" s="7"/>
      <c r="D201" s="7"/>
      <c r="E201" s="7"/>
      <c r="F201" s="7" t="s">
        <v>9</v>
      </c>
      <c r="G201" s="53">
        <f>G208+G202</f>
        <v>3368.67</v>
      </c>
      <c r="H201" s="53">
        <f>H208+H202</f>
        <v>1300</v>
      </c>
      <c r="I201" s="53">
        <f>I208+I202</f>
        <v>0</v>
      </c>
      <c r="J201" s="53">
        <f>J208</f>
        <v>0</v>
      </c>
      <c r="K201" s="53">
        <f>K208</f>
        <v>0</v>
      </c>
    </row>
    <row r="202" spans="1:11">
      <c r="A202" s="7"/>
      <c r="B202" s="7">
        <v>32</v>
      </c>
      <c r="C202" s="11"/>
      <c r="D202" s="11"/>
      <c r="E202" s="11"/>
      <c r="F202" s="7" t="s">
        <v>23</v>
      </c>
      <c r="G202" s="30">
        <f>SUM(G203)</f>
        <v>3368.67</v>
      </c>
      <c r="H202" s="30">
        <f t="shared" ref="H202" si="24">SUM(H203)</f>
        <v>1300</v>
      </c>
      <c r="I202" s="30">
        <f t="shared" ref="I202" si="25">SUM(I203)</f>
        <v>0</v>
      </c>
      <c r="J202" s="30">
        <f t="shared" ref="J202" si="26">SUM(J203)</f>
        <v>0</v>
      </c>
      <c r="K202" s="30">
        <f t="shared" ref="K202" si="27">SUM(K203)</f>
        <v>0</v>
      </c>
    </row>
    <row r="203" spans="1:11">
      <c r="A203" s="8"/>
      <c r="B203" s="8"/>
      <c r="C203" s="8">
        <v>322</v>
      </c>
      <c r="D203" s="8"/>
      <c r="E203" s="8"/>
      <c r="F203" s="12" t="s">
        <v>97</v>
      </c>
      <c r="G203" s="30">
        <f>SUM(G206+G204)</f>
        <v>3368.67</v>
      </c>
      <c r="H203" s="30">
        <f>SUM(H206+H204)</f>
        <v>1300</v>
      </c>
      <c r="I203" s="30">
        <f>SUM(I206)</f>
        <v>0</v>
      </c>
      <c r="J203" s="54"/>
      <c r="K203" s="54"/>
    </row>
    <row r="204" spans="1:11">
      <c r="A204" s="8"/>
      <c r="B204" s="8"/>
      <c r="C204" s="8"/>
      <c r="D204" s="8">
        <v>3222</v>
      </c>
      <c r="E204" s="8"/>
      <c r="F204" s="12" t="s">
        <v>103</v>
      </c>
      <c r="G204" s="30"/>
      <c r="H204" s="32">
        <v>1300</v>
      </c>
      <c r="I204" s="32">
        <v>0</v>
      </c>
      <c r="J204" s="54"/>
      <c r="K204" s="54"/>
    </row>
    <row r="205" spans="1:11">
      <c r="A205" s="8"/>
      <c r="B205" s="8"/>
      <c r="C205" s="8"/>
      <c r="D205" s="8"/>
      <c r="E205" s="8">
        <v>32229</v>
      </c>
      <c r="F205" s="12" t="s">
        <v>106</v>
      </c>
      <c r="G205" s="30"/>
      <c r="H205" s="32">
        <v>1300</v>
      </c>
      <c r="I205" s="32">
        <v>0</v>
      </c>
      <c r="J205" s="54"/>
      <c r="K205" s="54"/>
    </row>
    <row r="206" spans="1:11">
      <c r="A206" s="8"/>
      <c r="B206" s="8"/>
      <c r="C206" s="8"/>
      <c r="D206" s="8">
        <v>3225</v>
      </c>
      <c r="E206" s="8"/>
      <c r="F206" s="12" t="s">
        <v>241</v>
      </c>
      <c r="G206" s="30">
        <f t="shared" ref="G206:I206" si="28">SUM(G207)</f>
        <v>3368.67</v>
      </c>
      <c r="H206" s="30">
        <f t="shared" si="28"/>
        <v>0</v>
      </c>
      <c r="I206" s="30">
        <f t="shared" si="28"/>
        <v>0</v>
      </c>
      <c r="J206" s="54"/>
      <c r="K206" s="54"/>
    </row>
    <row r="207" spans="1:11">
      <c r="A207" s="8"/>
      <c r="B207" s="8"/>
      <c r="C207" s="8"/>
      <c r="D207" s="8"/>
      <c r="E207" s="8">
        <v>32251</v>
      </c>
      <c r="F207" s="12" t="s">
        <v>241</v>
      </c>
      <c r="G207" s="32">
        <v>3368.67</v>
      </c>
      <c r="H207" s="32"/>
      <c r="I207" s="32">
        <v>0</v>
      </c>
      <c r="J207" s="54"/>
      <c r="K207" s="54"/>
    </row>
    <row r="208" spans="1:11">
      <c r="A208" s="130"/>
      <c r="B208" s="131"/>
      <c r="C208" s="132"/>
      <c r="D208" s="132"/>
      <c r="E208" s="133"/>
      <c r="F208" s="133"/>
      <c r="G208" s="134"/>
      <c r="H208" s="134"/>
      <c r="I208" s="134"/>
      <c r="J208" s="134"/>
      <c r="K208" s="134"/>
    </row>
    <row r="209" spans="1:11">
      <c r="A209" s="130"/>
      <c r="B209" s="131"/>
      <c r="C209" s="132"/>
      <c r="D209" s="132"/>
      <c r="E209" s="133"/>
      <c r="F209" s="133"/>
      <c r="G209" s="134"/>
      <c r="H209" s="134"/>
      <c r="I209" s="134"/>
      <c r="J209" s="134"/>
      <c r="K209" s="134"/>
    </row>
    <row r="210" spans="1:11" ht="25.5">
      <c r="A210" s="185" t="s">
        <v>286</v>
      </c>
      <c r="B210" s="194"/>
      <c r="C210" s="194"/>
      <c r="D210" s="194"/>
      <c r="E210" s="195"/>
      <c r="F210" s="108" t="s">
        <v>235</v>
      </c>
      <c r="G210" s="109">
        <f t="shared" ref="G210:K211" si="29">G211</f>
        <v>7908.79</v>
      </c>
      <c r="H210" s="109">
        <f t="shared" si="29"/>
        <v>0</v>
      </c>
      <c r="I210" s="109">
        <f t="shared" si="29"/>
        <v>0</v>
      </c>
      <c r="J210" s="109">
        <f t="shared" si="29"/>
        <v>0</v>
      </c>
      <c r="K210" s="109">
        <f t="shared" si="29"/>
        <v>0</v>
      </c>
    </row>
    <row r="211" spans="1:11">
      <c r="A211" s="191" t="s">
        <v>254</v>
      </c>
      <c r="B211" s="192"/>
      <c r="C211" s="192"/>
      <c r="D211" s="192"/>
      <c r="E211" s="193"/>
      <c r="F211" s="110" t="s">
        <v>240</v>
      </c>
      <c r="G211" s="109">
        <f t="shared" si="29"/>
        <v>7908.79</v>
      </c>
      <c r="H211" s="109">
        <f t="shared" si="29"/>
        <v>0</v>
      </c>
      <c r="I211" s="109">
        <f t="shared" si="29"/>
        <v>0</v>
      </c>
      <c r="J211" s="109">
        <f t="shared" si="29"/>
        <v>0</v>
      </c>
      <c r="K211" s="109">
        <f t="shared" si="29"/>
        <v>0</v>
      </c>
    </row>
    <row r="212" spans="1:11" ht="25.5">
      <c r="A212" s="68">
        <v>4</v>
      </c>
      <c r="B212" s="68"/>
      <c r="C212" s="68"/>
      <c r="D212" s="68"/>
      <c r="E212" s="68"/>
      <c r="F212" s="69" t="s">
        <v>11</v>
      </c>
      <c r="G212" s="31">
        <f>SUM(G213)</f>
        <v>7908.79</v>
      </c>
      <c r="H212" s="31">
        <f>SUM(H213,H230)</f>
        <v>0</v>
      </c>
      <c r="I212" s="31">
        <v>0</v>
      </c>
      <c r="J212" s="31">
        <f>SUM(J213,J230)</f>
        <v>0</v>
      </c>
      <c r="K212" s="31">
        <f>SUM(K213,K230)</f>
        <v>0</v>
      </c>
    </row>
    <row r="213" spans="1:11" ht="38.25">
      <c r="A213" s="66"/>
      <c r="B213" s="66">
        <v>42</v>
      </c>
      <c r="C213" s="66"/>
      <c r="D213" s="66"/>
      <c r="E213" s="66"/>
      <c r="F213" s="69" t="s">
        <v>30</v>
      </c>
      <c r="G213" s="31">
        <f>SUM(G214+G227)</f>
        <v>7908.79</v>
      </c>
      <c r="H213" s="31">
        <f>H214</f>
        <v>0</v>
      </c>
      <c r="I213" s="31">
        <f>I214</f>
        <v>0</v>
      </c>
      <c r="J213" s="31">
        <v>0</v>
      </c>
      <c r="K213" s="31">
        <v>0</v>
      </c>
    </row>
    <row r="214" spans="1:11">
      <c r="A214" s="49"/>
      <c r="B214" s="49"/>
      <c r="C214" s="46">
        <v>422</v>
      </c>
      <c r="D214" s="46"/>
      <c r="E214" s="46"/>
      <c r="F214" s="46" t="s">
        <v>177</v>
      </c>
      <c r="G214" s="31">
        <f>SUM(G215)</f>
        <v>7908.79</v>
      </c>
      <c r="H214" s="31">
        <f>SUM(H215)</f>
        <v>0</v>
      </c>
      <c r="I214" s="31">
        <v>0</v>
      </c>
      <c r="J214" s="31"/>
      <c r="K214" s="31"/>
    </row>
    <row r="215" spans="1:11" ht="25.5">
      <c r="A215" s="49"/>
      <c r="B215" s="49"/>
      <c r="C215" s="46"/>
      <c r="D215" s="46">
        <v>4227</v>
      </c>
      <c r="E215" s="46"/>
      <c r="F215" s="47" t="s">
        <v>188</v>
      </c>
      <c r="G215" s="31">
        <f>G216</f>
        <v>7908.79</v>
      </c>
      <c r="H215" s="31">
        <f>H216</f>
        <v>0</v>
      </c>
      <c r="I215" s="31">
        <f>I216</f>
        <v>0</v>
      </c>
      <c r="J215" s="31"/>
      <c r="K215" s="31"/>
    </row>
    <row r="216" spans="1:11">
      <c r="A216" s="49"/>
      <c r="B216" s="49"/>
      <c r="C216" s="46"/>
      <c r="D216" s="46"/>
      <c r="E216" s="46">
        <v>42273</v>
      </c>
      <c r="F216" s="46" t="s">
        <v>189</v>
      </c>
      <c r="G216" s="33">
        <v>7908.79</v>
      </c>
      <c r="H216" s="33">
        <v>0</v>
      </c>
      <c r="I216" s="33">
        <v>0</v>
      </c>
      <c r="J216" s="33"/>
      <c r="K216" s="33"/>
    </row>
    <row r="217" spans="1:11" ht="25.5">
      <c r="A217" s="188" t="s">
        <v>215</v>
      </c>
      <c r="B217" s="189"/>
      <c r="C217" s="189"/>
      <c r="D217" s="189"/>
      <c r="E217" s="190"/>
      <c r="F217" s="7" t="s">
        <v>273</v>
      </c>
      <c r="G217" s="53"/>
      <c r="H217" s="53"/>
      <c r="I217" s="53"/>
      <c r="J217" s="53"/>
      <c r="K217" s="53"/>
    </row>
    <row r="218" spans="1:11" ht="25.5">
      <c r="A218" s="142"/>
      <c r="B218" s="143"/>
      <c r="C218" s="139" t="s">
        <v>274</v>
      </c>
      <c r="D218" s="143"/>
      <c r="E218" s="144"/>
      <c r="F218" s="138" t="s">
        <v>275</v>
      </c>
      <c r="G218" s="53"/>
      <c r="H218" s="53"/>
      <c r="I218" s="53"/>
      <c r="J218" s="120"/>
      <c r="K218" s="53"/>
    </row>
    <row r="219" spans="1:11">
      <c r="A219" s="191" t="s">
        <v>291</v>
      </c>
      <c r="B219" s="192"/>
      <c r="C219" s="192"/>
      <c r="D219" s="192"/>
      <c r="E219" s="193"/>
      <c r="F219" s="141" t="s">
        <v>234</v>
      </c>
      <c r="G219" s="67">
        <f>G220</f>
        <v>436631.7</v>
      </c>
      <c r="H219" s="67">
        <f>H220</f>
        <v>420600</v>
      </c>
      <c r="I219" s="67">
        <f>I220</f>
        <v>65000</v>
      </c>
      <c r="J219" s="120">
        <f>J220</f>
        <v>0</v>
      </c>
      <c r="K219" s="53">
        <f>K220</f>
        <v>0</v>
      </c>
    </row>
    <row r="220" spans="1:11">
      <c r="A220" s="7">
        <v>3</v>
      </c>
      <c r="B220" s="7"/>
      <c r="C220" s="7"/>
      <c r="D220" s="7"/>
      <c r="E220" s="7"/>
      <c r="F220" s="7" t="s">
        <v>9</v>
      </c>
      <c r="G220" s="53">
        <f>G229+G221</f>
        <v>436631.7</v>
      </c>
      <c r="H220" s="53">
        <f>H229+H221+H225</f>
        <v>420600</v>
      </c>
      <c r="I220" s="53">
        <f>I229+I221+I225</f>
        <v>65000</v>
      </c>
      <c r="J220" s="53">
        <f>J229</f>
        <v>0</v>
      </c>
      <c r="K220" s="53">
        <f>K229</f>
        <v>0</v>
      </c>
    </row>
    <row r="221" spans="1:11">
      <c r="A221" s="7"/>
      <c r="B221" s="7">
        <v>31</v>
      </c>
      <c r="C221" s="11"/>
      <c r="D221" s="11"/>
      <c r="E221" s="11"/>
      <c r="F221" s="7" t="s">
        <v>10</v>
      </c>
      <c r="G221" s="30">
        <f>SUM(G222)</f>
        <v>404629.58</v>
      </c>
      <c r="H221" s="30">
        <f t="shared" ref="H221:K221" si="30">SUM(H222)</f>
        <v>415373.93</v>
      </c>
      <c r="I221" s="30">
        <f t="shared" si="30"/>
        <v>25000</v>
      </c>
      <c r="J221" s="30">
        <f t="shared" si="30"/>
        <v>0</v>
      </c>
      <c r="K221" s="30">
        <f t="shared" si="30"/>
        <v>0</v>
      </c>
    </row>
    <row r="222" spans="1:11">
      <c r="A222" s="8"/>
      <c r="B222" s="8"/>
      <c r="C222" s="8">
        <v>311</v>
      </c>
      <c r="D222" s="8"/>
      <c r="E222" s="8"/>
      <c r="F222" s="8" t="s">
        <v>71</v>
      </c>
      <c r="G222" s="30">
        <f t="shared" ref="G222:I222" si="31">SUM(G223)</f>
        <v>404629.58</v>
      </c>
      <c r="H222" s="30">
        <f t="shared" si="31"/>
        <v>415373.93</v>
      </c>
      <c r="I222" s="30">
        <f t="shared" si="31"/>
        <v>25000</v>
      </c>
      <c r="J222" s="54"/>
      <c r="K222" s="54"/>
    </row>
    <row r="223" spans="1:11">
      <c r="A223" s="8"/>
      <c r="B223" s="8"/>
      <c r="C223" s="8"/>
      <c r="D223" s="8">
        <v>3111</v>
      </c>
      <c r="E223" s="8"/>
      <c r="F223" s="8" t="s">
        <v>72</v>
      </c>
      <c r="G223" s="30">
        <f>SUM(G224)</f>
        <v>404629.58</v>
      </c>
      <c r="H223" s="30">
        <f>SUM(H224)</f>
        <v>415373.93</v>
      </c>
      <c r="I223" s="30">
        <f>SUM(I224)</f>
        <v>25000</v>
      </c>
      <c r="J223" s="54"/>
      <c r="K223" s="54"/>
    </row>
    <row r="224" spans="1:11">
      <c r="A224" s="8"/>
      <c r="B224" s="8"/>
      <c r="C224" s="8"/>
      <c r="D224" s="8"/>
      <c r="E224" s="8">
        <v>31111</v>
      </c>
      <c r="F224" s="8" t="s">
        <v>72</v>
      </c>
      <c r="G224" s="32">
        <v>404629.58</v>
      </c>
      <c r="H224" s="32">
        <v>415373.93</v>
      </c>
      <c r="I224" s="32">
        <v>25000</v>
      </c>
      <c r="J224" s="54"/>
      <c r="K224" s="54"/>
    </row>
    <row r="225" spans="1:11">
      <c r="A225" s="17"/>
      <c r="B225" s="17">
        <v>32</v>
      </c>
      <c r="C225" s="17"/>
      <c r="D225" s="17"/>
      <c r="E225" s="17"/>
      <c r="F225" s="10" t="s">
        <v>23</v>
      </c>
      <c r="G225" s="30"/>
      <c r="H225" s="30">
        <f>SUM(H226)</f>
        <v>5226.07</v>
      </c>
      <c r="I225" s="30">
        <v>40000</v>
      </c>
      <c r="J225" s="53"/>
      <c r="K225" s="53"/>
    </row>
    <row r="226" spans="1:11">
      <c r="A226" s="8"/>
      <c r="B226" s="8"/>
      <c r="C226" s="8">
        <v>323</v>
      </c>
      <c r="D226" s="8"/>
      <c r="E226" s="8"/>
      <c r="F226" s="12" t="s">
        <v>119</v>
      </c>
      <c r="G226" s="32"/>
      <c r="H226" s="32">
        <f>SUM(H227)</f>
        <v>5226.07</v>
      </c>
      <c r="I226" s="32">
        <v>40000</v>
      </c>
      <c r="J226" s="54"/>
      <c r="K226" s="54"/>
    </row>
    <row r="227" spans="1:11" ht="25.5">
      <c r="A227" s="8"/>
      <c r="B227" s="8"/>
      <c r="C227" s="8"/>
      <c r="D227" s="8">
        <v>3232</v>
      </c>
      <c r="E227" s="8"/>
      <c r="F227" s="40" t="s">
        <v>124</v>
      </c>
      <c r="G227" s="32"/>
      <c r="H227" s="32">
        <f>SUM(H228)</f>
        <v>5226.07</v>
      </c>
      <c r="I227" s="32">
        <v>40000</v>
      </c>
      <c r="J227" s="54"/>
      <c r="K227" s="54"/>
    </row>
    <row r="228" spans="1:11" ht="25.5">
      <c r="A228" s="8"/>
      <c r="B228" s="8"/>
      <c r="C228" s="8"/>
      <c r="D228" s="8"/>
      <c r="E228" s="8">
        <v>32321</v>
      </c>
      <c r="F228" s="40" t="s">
        <v>125</v>
      </c>
      <c r="G228" s="32"/>
      <c r="H228" s="32">
        <v>5226.07</v>
      </c>
      <c r="I228" s="32">
        <v>40000</v>
      </c>
      <c r="J228" s="54"/>
      <c r="K228" s="54"/>
    </row>
    <row r="229" spans="1:11" ht="25.5">
      <c r="A229" s="185" t="s">
        <v>286</v>
      </c>
      <c r="B229" s="194"/>
      <c r="C229" s="194"/>
      <c r="D229" s="194"/>
      <c r="E229" s="195"/>
      <c r="F229" s="108" t="s">
        <v>235</v>
      </c>
      <c r="G229" s="109">
        <f t="shared" ref="G229:K230" si="32">G230</f>
        <v>32002.12</v>
      </c>
      <c r="H229" s="109">
        <f t="shared" si="32"/>
        <v>0</v>
      </c>
      <c r="I229" s="109">
        <f t="shared" si="32"/>
        <v>0</v>
      </c>
      <c r="J229" s="109">
        <f t="shared" si="32"/>
        <v>0</v>
      </c>
      <c r="K229" s="109">
        <f t="shared" si="32"/>
        <v>0</v>
      </c>
    </row>
    <row r="230" spans="1:11">
      <c r="A230" s="191" t="s">
        <v>291</v>
      </c>
      <c r="B230" s="192"/>
      <c r="C230" s="192"/>
      <c r="D230" s="192"/>
      <c r="E230" s="193"/>
      <c r="F230" s="108" t="s">
        <v>234</v>
      </c>
      <c r="G230" s="109">
        <f t="shared" si="32"/>
        <v>32002.12</v>
      </c>
      <c r="H230" s="109">
        <f t="shared" si="32"/>
        <v>0</v>
      </c>
      <c r="I230" s="109">
        <f t="shared" si="32"/>
        <v>0</v>
      </c>
      <c r="J230" s="109">
        <f t="shared" si="32"/>
        <v>0</v>
      </c>
      <c r="K230" s="109">
        <f t="shared" si="32"/>
        <v>0</v>
      </c>
    </row>
    <row r="231" spans="1:11" ht="25.5">
      <c r="A231" s="68">
        <v>4</v>
      </c>
      <c r="B231" s="68"/>
      <c r="C231" s="68"/>
      <c r="D231" s="68"/>
      <c r="E231" s="68"/>
      <c r="F231" s="69" t="s">
        <v>11</v>
      </c>
      <c r="G231" s="31">
        <f>SUM(G236,G269)</f>
        <v>32002.12</v>
      </c>
      <c r="H231" s="31">
        <f>SUM(H236,H269)</f>
        <v>0</v>
      </c>
      <c r="I231" s="31">
        <f>SUM(I236,I232)</f>
        <v>0</v>
      </c>
      <c r="J231" s="31">
        <f>SUM(J236,J269)</f>
        <v>0</v>
      </c>
      <c r="K231" s="31">
        <f>SUM(K236,K269)</f>
        <v>0</v>
      </c>
    </row>
    <row r="232" spans="1:11" ht="38.25">
      <c r="A232" s="68"/>
      <c r="B232" s="68">
        <v>42</v>
      </c>
      <c r="C232" s="68"/>
      <c r="D232" s="68"/>
      <c r="E232" s="68"/>
      <c r="F232" s="69" t="s">
        <v>30</v>
      </c>
      <c r="G232" s="31"/>
      <c r="H232" s="31"/>
      <c r="I232" s="31">
        <v>0</v>
      </c>
      <c r="J232" s="31"/>
      <c r="K232" s="31"/>
    </row>
    <row r="233" spans="1:11">
      <c r="A233" s="68"/>
      <c r="B233" s="68"/>
      <c r="C233" s="115">
        <v>422</v>
      </c>
      <c r="D233" s="115"/>
      <c r="E233" s="115"/>
      <c r="F233" s="46" t="s">
        <v>177</v>
      </c>
      <c r="G233" s="31"/>
      <c r="H233" s="31"/>
      <c r="I233" s="33">
        <v>0</v>
      </c>
      <c r="J233" s="31"/>
      <c r="K233" s="31"/>
    </row>
    <row r="234" spans="1:11" ht="25.5">
      <c r="A234" s="68"/>
      <c r="B234" s="68"/>
      <c r="C234" s="115"/>
      <c r="D234" s="115">
        <v>4227</v>
      </c>
      <c r="E234" s="115"/>
      <c r="F234" s="47" t="s">
        <v>188</v>
      </c>
      <c r="G234" s="31"/>
      <c r="H234" s="31"/>
      <c r="I234" s="33">
        <v>0</v>
      </c>
      <c r="J234" s="31"/>
      <c r="K234" s="31"/>
    </row>
    <row r="235" spans="1:11">
      <c r="A235" s="68"/>
      <c r="B235" s="68"/>
      <c r="C235" s="115"/>
      <c r="D235" s="115"/>
      <c r="E235" s="115">
        <v>42273</v>
      </c>
      <c r="F235" s="46" t="s">
        <v>189</v>
      </c>
      <c r="G235" s="31"/>
      <c r="H235" s="31"/>
      <c r="I235" s="33">
        <v>0</v>
      </c>
      <c r="J235" s="31"/>
      <c r="K235" s="31"/>
    </row>
    <row r="236" spans="1:11" ht="38.25">
      <c r="A236" s="66"/>
      <c r="B236" s="66">
        <v>45</v>
      </c>
      <c r="C236" s="66"/>
      <c r="D236" s="66"/>
      <c r="E236" s="66"/>
      <c r="F236" s="69" t="s">
        <v>30</v>
      </c>
      <c r="G236" s="31">
        <f>SUM(G237+G266)</f>
        <v>32002.12</v>
      </c>
      <c r="H236" s="31">
        <f>H237</f>
        <v>0</v>
      </c>
      <c r="I236" s="31">
        <f>I237</f>
        <v>0</v>
      </c>
      <c r="J236" s="31">
        <v>0</v>
      </c>
      <c r="K236" s="31">
        <v>0</v>
      </c>
    </row>
    <row r="237" spans="1:11">
      <c r="A237" s="49"/>
      <c r="B237" s="49"/>
      <c r="C237" s="46">
        <v>451</v>
      </c>
      <c r="D237" s="46"/>
      <c r="E237" s="46"/>
      <c r="F237" s="115" t="s">
        <v>193</v>
      </c>
      <c r="G237" s="31">
        <f>SUM(G238)</f>
        <v>32002.12</v>
      </c>
      <c r="H237" s="31">
        <f>SUM(H238,H256,H260,H262,H264)</f>
        <v>0</v>
      </c>
      <c r="I237" s="31">
        <v>0</v>
      </c>
      <c r="J237" s="31"/>
      <c r="K237" s="31"/>
    </row>
    <row r="238" spans="1:11" ht="25.5">
      <c r="A238" s="49"/>
      <c r="B238" s="49"/>
      <c r="C238" s="46"/>
      <c r="D238" s="46">
        <v>4511</v>
      </c>
      <c r="E238" s="46"/>
      <c r="F238" s="49" t="s">
        <v>193</v>
      </c>
      <c r="G238" s="31">
        <f>G239</f>
        <v>32002.12</v>
      </c>
      <c r="H238" s="31">
        <f>H239</f>
        <v>0</v>
      </c>
      <c r="I238" s="31">
        <f>I239</f>
        <v>0</v>
      </c>
      <c r="J238" s="31"/>
      <c r="K238" s="31"/>
    </row>
    <row r="239" spans="1:11">
      <c r="A239" s="49"/>
      <c r="B239" s="49"/>
      <c r="C239" s="46"/>
      <c r="D239" s="46"/>
      <c r="E239" s="46">
        <v>45111</v>
      </c>
      <c r="F239" s="115" t="s">
        <v>193</v>
      </c>
      <c r="G239" s="33">
        <v>32002.12</v>
      </c>
      <c r="H239" s="33">
        <v>0</v>
      </c>
      <c r="I239" s="33">
        <v>0</v>
      </c>
      <c r="J239" s="33"/>
      <c r="K239" s="33"/>
    </row>
    <row r="240" spans="1:11" ht="25.5">
      <c r="A240" s="188" t="s">
        <v>292</v>
      </c>
      <c r="B240" s="189"/>
      <c r="C240" s="189"/>
      <c r="D240" s="189"/>
      <c r="E240" s="190"/>
      <c r="F240" s="7" t="s">
        <v>296</v>
      </c>
      <c r="G240" s="53"/>
      <c r="H240" s="53"/>
      <c r="I240" s="53"/>
      <c r="J240" s="53"/>
      <c r="K240" s="53"/>
    </row>
    <row r="241" spans="1:11" ht="38.25">
      <c r="A241" s="146"/>
      <c r="B241" s="147"/>
      <c r="C241" s="139" t="s">
        <v>293</v>
      </c>
      <c r="D241" s="147"/>
      <c r="E241" s="148"/>
      <c r="F241" s="138" t="s">
        <v>297</v>
      </c>
      <c r="G241" s="53"/>
      <c r="H241" s="53"/>
      <c r="I241" s="53"/>
      <c r="J241" s="120"/>
      <c r="K241" s="53"/>
    </row>
    <row r="242" spans="1:11">
      <c r="A242" s="191" t="s">
        <v>295</v>
      </c>
      <c r="B242" s="192"/>
      <c r="C242" s="192"/>
      <c r="D242" s="192"/>
      <c r="E242" s="193"/>
      <c r="F242" s="145" t="s">
        <v>294</v>
      </c>
      <c r="G242" s="67">
        <f>G243</f>
        <v>0</v>
      </c>
      <c r="H242" s="67">
        <f>H243</f>
        <v>0</v>
      </c>
      <c r="I242" s="67">
        <f>I243+I258+I251</f>
        <v>36000</v>
      </c>
      <c r="J242" s="67">
        <f t="shared" ref="J242:K242" si="33">J243+J258+J251</f>
        <v>45000</v>
      </c>
      <c r="K242" s="67">
        <f t="shared" si="33"/>
        <v>45915</v>
      </c>
    </row>
    <row r="243" spans="1:11">
      <c r="A243" s="7">
        <v>3</v>
      </c>
      <c r="B243" s="7"/>
      <c r="C243" s="7"/>
      <c r="D243" s="7"/>
      <c r="E243" s="7"/>
      <c r="F243" s="7" t="s">
        <v>9</v>
      </c>
      <c r="G243" s="67">
        <f t="shared" ref="G243:G250" si="34">G244</f>
        <v>0</v>
      </c>
      <c r="H243" s="53">
        <v>0</v>
      </c>
      <c r="I243" s="53">
        <f>I244</f>
        <v>11000</v>
      </c>
      <c r="J243" s="53">
        <f>J256</f>
        <v>0</v>
      </c>
      <c r="K243" s="53">
        <f>K256</f>
        <v>0</v>
      </c>
    </row>
    <row r="244" spans="1:11">
      <c r="A244" s="17"/>
      <c r="B244" s="17">
        <v>32</v>
      </c>
      <c r="C244" s="17"/>
      <c r="D244" s="17"/>
      <c r="E244" s="17"/>
      <c r="F244" s="10" t="s">
        <v>23</v>
      </c>
      <c r="G244" s="67">
        <f>G248</f>
        <v>0</v>
      </c>
      <c r="H244" s="30">
        <f>SUM(H248)</f>
        <v>0</v>
      </c>
      <c r="I244" s="30">
        <v>11000</v>
      </c>
      <c r="J244" s="53"/>
      <c r="K244" s="53"/>
    </row>
    <row r="245" spans="1:11">
      <c r="A245" s="17"/>
      <c r="B245" s="17"/>
      <c r="C245" s="8">
        <v>322</v>
      </c>
      <c r="D245" s="8"/>
      <c r="E245" s="8"/>
      <c r="F245" s="12" t="s">
        <v>97</v>
      </c>
      <c r="G245" s="50"/>
      <c r="H245" s="32"/>
      <c r="I245" s="32">
        <v>4000</v>
      </c>
      <c r="J245" s="54"/>
      <c r="K245" s="54"/>
    </row>
    <row r="246" spans="1:11" ht="25.5">
      <c r="A246" s="17"/>
      <c r="B246" s="17"/>
      <c r="C246" s="8"/>
      <c r="D246" s="8">
        <v>3221</v>
      </c>
      <c r="E246" s="8"/>
      <c r="F246" s="11" t="s">
        <v>98</v>
      </c>
      <c r="G246" s="50"/>
      <c r="H246" s="32"/>
      <c r="I246" s="32">
        <v>4000</v>
      </c>
      <c r="J246" s="54"/>
      <c r="K246" s="54"/>
    </row>
    <row r="247" spans="1:11">
      <c r="A247" s="17"/>
      <c r="B247" s="17"/>
      <c r="C247" s="8"/>
      <c r="D247" s="8"/>
      <c r="E247" s="8">
        <v>32211</v>
      </c>
      <c r="F247" s="12" t="s">
        <v>99</v>
      </c>
      <c r="G247" s="50"/>
      <c r="H247" s="32"/>
      <c r="I247" s="32">
        <v>4000</v>
      </c>
      <c r="J247" s="54"/>
      <c r="K247" s="54"/>
    </row>
    <row r="248" spans="1:11">
      <c r="A248" s="8"/>
      <c r="B248" s="8"/>
      <c r="C248" s="8">
        <v>323</v>
      </c>
      <c r="D248" s="8"/>
      <c r="E248" s="8"/>
      <c r="F248" s="12" t="s">
        <v>119</v>
      </c>
      <c r="G248" s="50">
        <f t="shared" si="34"/>
        <v>0</v>
      </c>
      <c r="H248" s="32">
        <f>SUM(H249)</f>
        <v>0</v>
      </c>
      <c r="I248" s="32">
        <v>7000</v>
      </c>
      <c r="J248" s="54"/>
      <c r="K248" s="54"/>
    </row>
    <row r="249" spans="1:11">
      <c r="A249" s="8"/>
      <c r="B249" s="8"/>
      <c r="C249" s="8"/>
      <c r="D249" s="8">
        <v>3233</v>
      </c>
      <c r="E249" s="8"/>
      <c r="F249" s="12" t="s">
        <v>128</v>
      </c>
      <c r="G249" s="50">
        <f t="shared" si="34"/>
        <v>0</v>
      </c>
      <c r="H249" s="32">
        <f>SUM(H250)</f>
        <v>0</v>
      </c>
      <c r="I249" s="32">
        <v>7000</v>
      </c>
      <c r="J249" s="54"/>
      <c r="K249" s="54"/>
    </row>
    <row r="250" spans="1:11">
      <c r="A250" s="8"/>
      <c r="B250" s="8"/>
      <c r="C250" s="8"/>
      <c r="D250" s="8"/>
      <c r="E250" s="8">
        <v>32339</v>
      </c>
      <c r="F250" s="12" t="s">
        <v>131</v>
      </c>
      <c r="G250" s="50">
        <f t="shared" si="34"/>
        <v>0</v>
      </c>
      <c r="H250" s="32">
        <v>0</v>
      </c>
      <c r="I250" s="32">
        <v>7000</v>
      </c>
      <c r="J250" s="54"/>
      <c r="K250" s="54"/>
    </row>
    <row r="251" spans="1:11">
      <c r="A251" s="7">
        <v>3</v>
      </c>
      <c r="B251" s="7"/>
      <c r="C251" s="7"/>
      <c r="D251" s="7"/>
      <c r="E251" s="7"/>
      <c r="F251" s="7" t="s">
        <v>9</v>
      </c>
      <c r="G251" s="53">
        <v>0</v>
      </c>
      <c r="H251" s="53">
        <f>H260+H252+H256</f>
        <v>0</v>
      </c>
      <c r="I251" s="53">
        <v>0</v>
      </c>
      <c r="J251" s="53">
        <v>45000</v>
      </c>
      <c r="K251" s="53">
        <v>45915</v>
      </c>
    </row>
    <row r="252" spans="1:11">
      <c r="A252" s="7"/>
      <c r="B252" s="7">
        <v>31</v>
      </c>
      <c r="C252" s="11"/>
      <c r="D252" s="11"/>
      <c r="E252" s="11"/>
      <c r="F252" s="7" t="s">
        <v>10</v>
      </c>
      <c r="G252" s="30">
        <f>SUM(G253)</f>
        <v>0</v>
      </c>
      <c r="H252" s="30">
        <f t="shared" ref="H252:I252" si="35">SUM(H253)</f>
        <v>0</v>
      </c>
      <c r="I252" s="30">
        <f t="shared" si="35"/>
        <v>0</v>
      </c>
      <c r="J252" s="30">
        <v>45000</v>
      </c>
      <c r="K252" s="30">
        <v>45915</v>
      </c>
    </row>
    <row r="253" spans="1:11">
      <c r="A253" s="8"/>
      <c r="B253" s="8"/>
      <c r="C253" s="8">
        <v>311</v>
      </c>
      <c r="D253" s="8"/>
      <c r="E253" s="8"/>
      <c r="F253" s="8" t="s">
        <v>71</v>
      </c>
      <c r="G253" s="32">
        <f t="shared" ref="G253:I253" si="36">SUM(G254)</f>
        <v>0</v>
      </c>
      <c r="H253" s="32">
        <f t="shared" si="36"/>
        <v>0</v>
      </c>
      <c r="I253" s="32">
        <f t="shared" si="36"/>
        <v>0</v>
      </c>
      <c r="J253" s="54"/>
      <c r="K253" s="54"/>
    </row>
    <row r="254" spans="1:11">
      <c r="A254" s="8"/>
      <c r="B254" s="8"/>
      <c r="C254" s="8"/>
      <c r="D254" s="8">
        <v>3111</v>
      </c>
      <c r="E254" s="8"/>
      <c r="F254" s="8" t="s">
        <v>72</v>
      </c>
      <c r="G254" s="32">
        <f>SUM(G255)</f>
        <v>0</v>
      </c>
      <c r="H254" s="32">
        <f>SUM(H255)</f>
        <v>0</v>
      </c>
      <c r="I254" s="32">
        <f>SUM(I255)</f>
        <v>0</v>
      </c>
      <c r="J254" s="54"/>
      <c r="K254" s="54"/>
    </row>
    <row r="255" spans="1:11">
      <c r="A255" s="8"/>
      <c r="B255" s="8"/>
      <c r="C255" s="8"/>
      <c r="D255" s="8"/>
      <c r="E255" s="8">
        <v>31111</v>
      </c>
      <c r="F255" s="8" t="s">
        <v>72</v>
      </c>
      <c r="G255" s="32">
        <v>0</v>
      </c>
      <c r="H255" s="32">
        <v>0</v>
      </c>
      <c r="I255" s="32">
        <v>0</v>
      </c>
      <c r="J255" s="54">
        <v>0</v>
      </c>
      <c r="K255" s="54"/>
    </row>
    <row r="256" spans="1:11" ht="25.5">
      <c r="A256" s="185" t="s">
        <v>298</v>
      </c>
      <c r="B256" s="194"/>
      <c r="C256" s="194"/>
      <c r="D256" s="194"/>
      <c r="E256" s="195"/>
      <c r="F256" s="108" t="s">
        <v>299</v>
      </c>
      <c r="G256" s="109">
        <f t="shared" ref="G256:K257" si="37">G257</f>
        <v>0</v>
      </c>
      <c r="H256" s="109">
        <f t="shared" si="37"/>
        <v>0</v>
      </c>
      <c r="I256" s="109">
        <f>I257+I263</f>
        <v>25000</v>
      </c>
      <c r="J256" s="109">
        <f t="shared" si="37"/>
        <v>0</v>
      </c>
      <c r="K256" s="109">
        <f t="shared" si="37"/>
        <v>0</v>
      </c>
    </row>
    <row r="257" spans="1:11">
      <c r="A257" s="191" t="s">
        <v>295</v>
      </c>
      <c r="B257" s="192"/>
      <c r="C257" s="192"/>
      <c r="D257" s="192"/>
      <c r="E257" s="193"/>
      <c r="F257" s="108" t="s">
        <v>294</v>
      </c>
      <c r="G257" s="109">
        <f t="shared" si="37"/>
        <v>0</v>
      </c>
      <c r="H257" s="109">
        <f t="shared" si="37"/>
        <v>0</v>
      </c>
      <c r="I257" s="109">
        <f t="shared" si="37"/>
        <v>25000</v>
      </c>
      <c r="J257" s="109">
        <f t="shared" si="37"/>
        <v>0</v>
      </c>
      <c r="K257" s="109">
        <f t="shared" si="37"/>
        <v>0</v>
      </c>
    </row>
    <row r="258" spans="1:11" ht="25.5">
      <c r="A258" s="68">
        <v>4</v>
      </c>
      <c r="B258" s="68"/>
      <c r="C258" s="68"/>
      <c r="D258" s="68"/>
      <c r="E258" s="68"/>
      <c r="F258" s="69" t="s">
        <v>11</v>
      </c>
      <c r="G258" s="31">
        <f>SUM(G259,G288)</f>
        <v>0</v>
      </c>
      <c r="H258" s="31">
        <f>SUM(H259,H288)</f>
        <v>0</v>
      </c>
      <c r="I258" s="31">
        <f>SUM(I259,I288)</f>
        <v>25000</v>
      </c>
      <c r="J258" s="31">
        <f>SUM(J259,J288)</f>
        <v>0</v>
      </c>
      <c r="K258" s="31">
        <f>SUM(K259,K288)</f>
        <v>0</v>
      </c>
    </row>
    <row r="259" spans="1:11" ht="38.25">
      <c r="A259" s="66"/>
      <c r="B259" s="66">
        <v>45</v>
      </c>
      <c r="C259" s="66"/>
      <c r="D259" s="66"/>
      <c r="E259" s="66"/>
      <c r="F259" s="69" t="s">
        <v>30</v>
      </c>
      <c r="G259" s="31">
        <f>SUM(G260+G285)</f>
        <v>0</v>
      </c>
      <c r="H259" s="31">
        <f>H260</f>
        <v>0</v>
      </c>
      <c r="I259" s="31">
        <f>I260</f>
        <v>25000</v>
      </c>
      <c r="J259" s="31">
        <v>0</v>
      </c>
      <c r="K259" s="31">
        <v>0</v>
      </c>
    </row>
    <row r="260" spans="1:11">
      <c r="A260" s="49"/>
      <c r="B260" s="49"/>
      <c r="C260" s="46">
        <v>451</v>
      </c>
      <c r="D260" s="46"/>
      <c r="E260" s="46"/>
      <c r="F260" s="115" t="s">
        <v>193</v>
      </c>
      <c r="G260" s="31">
        <f>SUM(G261)</f>
        <v>0</v>
      </c>
      <c r="H260" s="31">
        <f>SUM(H261,H275,H279,H281,H283)</f>
        <v>0</v>
      </c>
      <c r="I260" s="31">
        <f>SUM(I261,I275,I279,I281,I283)</f>
        <v>25000</v>
      </c>
      <c r="J260" s="31"/>
      <c r="K260" s="31"/>
    </row>
    <row r="261" spans="1:11" ht="25.5">
      <c r="A261" s="49"/>
      <c r="B261" s="49"/>
      <c r="C261" s="46"/>
      <c r="D261" s="46">
        <v>4511</v>
      </c>
      <c r="E261" s="46"/>
      <c r="F261" s="49" t="s">
        <v>193</v>
      </c>
      <c r="G261" s="31">
        <f>G262</f>
        <v>0</v>
      </c>
      <c r="H261" s="31">
        <f>H262</f>
        <v>0</v>
      </c>
      <c r="I261" s="31">
        <f>I262</f>
        <v>25000</v>
      </c>
      <c r="J261" s="31"/>
      <c r="K261" s="31"/>
    </row>
    <row r="262" spans="1:11">
      <c r="A262" s="49"/>
      <c r="B262" s="49"/>
      <c r="C262" s="46"/>
      <c r="D262" s="46"/>
      <c r="E262" s="46">
        <v>45111</v>
      </c>
      <c r="F262" s="115" t="s">
        <v>193</v>
      </c>
      <c r="G262" s="33">
        <v>0</v>
      </c>
      <c r="H262" s="33">
        <v>0</v>
      </c>
      <c r="I262" s="33">
        <v>25000</v>
      </c>
      <c r="J262" s="33"/>
      <c r="K262" s="33"/>
    </row>
    <row r="263" spans="1:11">
      <c r="A263" s="191" t="s">
        <v>291</v>
      </c>
      <c r="B263" s="192"/>
      <c r="C263" s="192"/>
      <c r="D263" s="192"/>
      <c r="E263" s="193"/>
      <c r="F263" s="108" t="s">
        <v>234</v>
      </c>
      <c r="G263" s="109">
        <f t="shared" ref="G263:K263" si="38">G264</f>
        <v>0</v>
      </c>
      <c r="H263" s="109">
        <f t="shared" si="38"/>
        <v>0</v>
      </c>
      <c r="I263" s="109">
        <f t="shared" si="38"/>
        <v>0</v>
      </c>
      <c r="J263" s="109">
        <f t="shared" si="38"/>
        <v>0</v>
      </c>
      <c r="K263" s="109">
        <f t="shared" si="38"/>
        <v>0</v>
      </c>
    </row>
    <row r="264" spans="1:11" ht="25.5">
      <c r="A264" s="68">
        <v>4</v>
      </c>
      <c r="B264" s="68"/>
      <c r="C264" s="68"/>
      <c r="D264" s="68"/>
      <c r="E264" s="68"/>
      <c r="F264" s="69" t="s">
        <v>11</v>
      </c>
      <c r="G264" s="31">
        <f>SUM(G265,G294)</f>
        <v>0</v>
      </c>
      <c r="H264" s="31">
        <f>SUM(H265,H294)</f>
        <v>0</v>
      </c>
      <c r="I264" s="31">
        <f>SUM(I265,I294)</f>
        <v>0</v>
      </c>
      <c r="J264" s="31">
        <f>SUM(J265,J294)</f>
        <v>0</v>
      </c>
      <c r="K264" s="31">
        <f>SUM(K265,K294)</f>
        <v>0</v>
      </c>
    </row>
    <row r="265" spans="1:11" ht="38.25">
      <c r="A265" s="66"/>
      <c r="B265" s="66">
        <v>42</v>
      </c>
      <c r="C265" s="66"/>
      <c r="D265" s="66"/>
      <c r="E265" s="66"/>
      <c r="F265" s="69" t="s">
        <v>30</v>
      </c>
      <c r="G265" s="31">
        <f>SUM(G266+G291)</f>
        <v>0</v>
      </c>
      <c r="H265" s="31">
        <f>H266</f>
        <v>0</v>
      </c>
      <c r="I265" s="31">
        <f>I266</f>
        <v>0</v>
      </c>
      <c r="J265" s="31">
        <v>0</v>
      </c>
      <c r="K265" s="31">
        <v>0</v>
      </c>
    </row>
    <row r="266" spans="1:11">
      <c r="A266" s="49"/>
      <c r="B266" s="49"/>
      <c r="C266" s="46">
        <v>422</v>
      </c>
      <c r="D266" s="46"/>
      <c r="E266" s="46"/>
      <c r="F266" s="46" t="s">
        <v>177</v>
      </c>
      <c r="G266" s="31">
        <f>SUM(G267)</f>
        <v>0</v>
      </c>
      <c r="H266" s="31">
        <f>SUM(H267,H281,H285,H287,H289)</f>
        <v>0</v>
      </c>
      <c r="I266" s="33">
        <f>SUM(I267,I281,I285,I287,I289)</f>
        <v>0</v>
      </c>
      <c r="J266" s="31"/>
      <c r="K266" s="31"/>
    </row>
    <row r="267" spans="1:11" ht="25.5">
      <c r="A267" s="49"/>
      <c r="B267" s="49"/>
      <c r="C267" s="46"/>
      <c r="D267" s="46">
        <v>4227</v>
      </c>
      <c r="E267" s="46"/>
      <c r="F267" s="47" t="s">
        <v>188</v>
      </c>
      <c r="G267" s="31">
        <f>G268</f>
        <v>0</v>
      </c>
      <c r="H267" s="31">
        <f>H268</f>
        <v>0</v>
      </c>
      <c r="I267" s="33">
        <f>I268</f>
        <v>0</v>
      </c>
      <c r="J267" s="31"/>
      <c r="K267" s="31"/>
    </row>
    <row r="268" spans="1:11">
      <c r="A268" s="49"/>
      <c r="B268" s="49"/>
      <c r="C268" s="46"/>
      <c r="D268" s="46"/>
      <c r="E268" s="46">
        <v>42273</v>
      </c>
      <c r="F268" s="46" t="s">
        <v>189</v>
      </c>
      <c r="G268" s="33">
        <v>0</v>
      </c>
      <c r="H268" s="33">
        <v>0</v>
      </c>
      <c r="I268" s="33"/>
      <c r="J268" s="33"/>
      <c r="K268" s="33"/>
    </row>
  </sheetData>
  <mergeCells count="25">
    <mergeCell ref="A263:E263"/>
    <mergeCell ref="A240:E240"/>
    <mergeCell ref="A242:E242"/>
    <mergeCell ref="A256:E256"/>
    <mergeCell ref="A257:E257"/>
    <mergeCell ref="A8:E8"/>
    <mergeCell ref="A200:E200"/>
    <mergeCell ref="A175:E175"/>
    <mergeCell ref="A9:E9"/>
    <mergeCell ref="A23:E23"/>
    <mergeCell ref="A24:E24"/>
    <mergeCell ref="A53:E53"/>
    <mergeCell ref="A54:E54"/>
    <mergeCell ref="A55:E55"/>
    <mergeCell ref="A217:E217"/>
    <mergeCell ref="A219:E219"/>
    <mergeCell ref="A229:E229"/>
    <mergeCell ref="A230:E230"/>
    <mergeCell ref="A210:E210"/>
    <mergeCell ref="A211:E211"/>
    <mergeCell ref="A1:K1"/>
    <mergeCell ref="A3:K3"/>
    <mergeCell ref="A5:E5"/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( svi izvori 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korisnik539</cp:lastModifiedBy>
  <cp:lastPrinted>2025-10-29T08:46:25Z</cp:lastPrinted>
  <dcterms:created xsi:type="dcterms:W3CDTF">2022-08-12T12:51:27Z</dcterms:created>
  <dcterms:modified xsi:type="dcterms:W3CDTF">2025-12-17T11:56:26Z</dcterms:modified>
</cp:coreProperties>
</file>