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1840" windowHeight="13740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 ( svi izvori )" sheetId="13" r:id="rId7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0"/>
  <c r="H216" i="13"/>
  <c r="I216"/>
  <c r="G216"/>
  <c r="H217"/>
  <c r="I222"/>
  <c r="H221"/>
  <c r="G221"/>
  <c r="H220"/>
  <c r="I145" i="3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1"/>
  <c r="J202"/>
  <c r="J142"/>
  <c r="J143"/>
  <c r="J144"/>
  <c r="H141"/>
  <c r="H195" i="13"/>
  <c r="I205"/>
  <c r="H38"/>
  <c r="H27" s="1"/>
  <c r="H26" s="1"/>
  <c r="B24" i="8"/>
  <c r="B10"/>
  <c r="I189" i="3"/>
  <c r="F11" i="10"/>
  <c r="C31" i="8"/>
  <c r="G214" i="13"/>
  <c r="G213" s="1"/>
  <c r="G38"/>
  <c r="H84" i="3"/>
  <c r="H56"/>
  <c r="H59"/>
  <c r="H62"/>
  <c r="H61" s="1"/>
  <c r="H69"/>
  <c r="H71"/>
  <c r="H74"/>
  <c r="H78"/>
  <c r="H82"/>
  <c r="H88"/>
  <c r="H93"/>
  <c r="H97"/>
  <c r="H102"/>
  <c r="H106"/>
  <c r="H108"/>
  <c r="H111"/>
  <c r="H115"/>
  <c r="H119"/>
  <c r="H123"/>
  <c r="H129"/>
  <c r="H132"/>
  <c r="H134"/>
  <c r="H137"/>
  <c r="H146"/>
  <c r="H148"/>
  <c r="H152"/>
  <c r="H154"/>
  <c r="H157"/>
  <c r="H159"/>
  <c r="H163"/>
  <c r="H165"/>
  <c r="H162" s="1"/>
  <c r="H161" s="1"/>
  <c r="H172"/>
  <c r="H174"/>
  <c r="H179"/>
  <c r="H181"/>
  <c r="H183"/>
  <c r="H185"/>
  <c r="H187"/>
  <c r="H194"/>
  <c r="H193" s="1"/>
  <c r="H198"/>
  <c r="H197" s="1"/>
  <c r="H196" s="1"/>
  <c r="H201"/>
  <c r="H200" s="1"/>
  <c r="J200" s="1"/>
  <c r="I39" i="13"/>
  <c r="I40"/>
  <c r="H214"/>
  <c r="H213" s="1"/>
  <c r="I108" i="3"/>
  <c r="I219" i="13"/>
  <c r="I215"/>
  <c r="H87"/>
  <c r="I87" s="1"/>
  <c r="G87"/>
  <c r="I89"/>
  <c r="H191"/>
  <c r="H190" s="1"/>
  <c r="H183" s="1"/>
  <c r="H181"/>
  <c r="H180" s="1"/>
  <c r="H178"/>
  <c r="H177" s="1"/>
  <c r="H170"/>
  <c r="H169" s="1"/>
  <c r="H168" s="1"/>
  <c r="H164"/>
  <c r="H162"/>
  <c r="H158"/>
  <c r="H156"/>
  <c r="H153"/>
  <c r="H151"/>
  <c r="H147"/>
  <c r="H145"/>
  <c r="H140"/>
  <c r="H137"/>
  <c r="H135"/>
  <c r="H132"/>
  <c r="H126"/>
  <c r="H122"/>
  <c r="H118"/>
  <c r="H114"/>
  <c r="H111"/>
  <c r="H109"/>
  <c r="H105"/>
  <c r="H100"/>
  <c r="H96"/>
  <c r="H91"/>
  <c r="H85"/>
  <c r="H81"/>
  <c r="H59"/>
  <c r="H58" s="1"/>
  <c r="H74"/>
  <c r="H71" s="1"/>
  <c r="H65"/>
  <c r="H64" s="1"/>
  <c r="I14"/>
  <c r="I15"/>
  <c r="I17"/>
  <c r="I20"/>
  <c r="I22"/>
  <c r="I29"/>
  <c r="I31"/>
  <c r="I32"/>
  <c r="I33"/>
  <c r="I35"/>
  <c r="I37"/>
  <c r="I41"/>
  <c r="I42"/>
  <c r="I43"/>
  <c r="I44"/>
  <c r="I47"/>
  <c r="I48"/>
  <c r="I50"/>
  <c r="I51"/>
  <c r="I60"/>
  <c r="I61"/>
  <c r="I63"/>
  <c r="I66"/>
  <c r="I67"/>
  <c r="I68"/>
  <c r="I69"/>
  <c r="I70"/>
  <c r="I73"/>
  <c r="I75"/>
  <c r="I76"/>
  <c r="I78"/>
  <c r="I82"/>
  <c r="I83"/>
  <c r="I84"/>
  <c r="I86"/>
  <c r="I88"/>
  <c r="I92"/>
  <c r="I93"/>
  <c r="I94"/>
  <c r="I95"/>
  <c r="I97"/>
  <c r="I98"/>
  <c r="I99"/>
  <c r="I101"/>
  <c r="I102"/>
  <c r="I103"/>
  <c r="I104"/>
  <c r="I106"/>
  <c r="I107"/>
  <c r="I108"/>
  <c r="I110"/>
  <c r="I112"/>
  <c r="I115"/>
  <c r="I116"/>
  <c r="I117"/>
  <c r="I119"/>
  <c r="I120"/>
  <c r="I121"/>
  <c r="I123"/>
  <c r="I124"/>
  <c r="I125"/>
  <c r="I127"/>
  <c r="I128"/>
  <c r="I129"/>
  <c r="I130"/>
  <c r="I131"/>
  <c r="I133"/>
  <c r="I134"/>
  <c r="I136"/>
  <c r="I138"/>
  <c r="I139"/>
  <c r="I141"/>
  <c r="I142"/>
  <c r="I143"/>
  <c r="I146"/>
  <c r="I148"/>
  <c r="I149"/>
  <c r="I150"/>
  <c r="I152"/>
  <c r="I154"/>
  <c r="I155"/>
  <c r="I157"/>
  <c r="I159"/>
  <c r="I163"/>
  <c r="I165"/>
  <c r="I166"/>
  <c r="I167"/>
  <c r="I171"/>
  <c r="I173"/>
  <c r="I179"/>
  <c r="I182"/>
  <c r="I184"/>
  <c r="I186"/>
  <c r="I187"/>
  <c r="I188"/>
  <c r="I189"/>
  <c r="I192"/>
  <c r="I193"/>
  <c r="I194"/>
  <c r="I197"/>
  <c r="I199"/>
  <c r="I203"/>
  <c r="I204"/>
  <c r="I206"/>
  <c r="I208"/>
  <c r="D11" i="5"/>
  <c r="D12"/>
  <c r="D13"/>
  <c r="D14"/>
  <c r="D15"/>
  <c r="D17"/>
  <c r="D26" i="8"/>
  <c r="D28"/>
  <c r="D30"/>
  <c r="D32"/>
  <c r="D34"/>
  <c r="C33"/>
  <c r="C24" s="1"/>
  <c r="B33"/>
  <c r="D12"/>
  <c r="C11"/>
  <c r="B11"/>
  <c r="D14"/>
  <c r="D16"/>
  <c r="D18"/>
  <c r="D20"/>
  <c r="H35" i="10"/>
  <c r="H34"/>
  <c r="H20"/>
  <c r="H21"/>
  <c r="H27"/>
  <c r="H19"/>
  <c r="H10"/>
  <c r="H12"/>
  <c r="H11" s="1"/>
  <c r="H13"/>
  <c r="H55" i="3" l="1"/>
  <c r="I221" i="13"/>
  <c r="G220"/>
  <c r="H178" i="3"/>
  <c r="H177" s="1"/>
  <c r="H144" i="13"/>
  <c r="H161"/>
  <c r="H160" s="1"/>
  <c r="H68" i="3"/>
  <c r="H80" i="13"/>
  <c r="D33" i="8"/>
  <c r="H171" i="3"/>
  <c r="H170" s="1"/>
  <c r="H145"/>
  <c r="H110"/>
  <c r="H87"/>
  <c r="H77"/>
  <c r="H176"/>
  <c r="H57" i="13"/>
  <c r="H212"/>
  <c r="G212"/>
  <c r="H176"/>
  <c r="H90"/>
  <c r="H113"/>
  <c r="D11" i="8"/>
  <c r="J57" i="3"/>
  <c r="J58"/>
  <c r="J60"/>
  <c r="J63"/>
  <c r="J64"/>
  <c r="J65"/>
  <c r="J66"/>
  <c r="J67"/>
  <c r="J70"/>
  <c r="J72"/>
  <c r="J73"/>
  <c r="J75"/>
  <c r="J79"/>
  <c r="J80"/>
  <c r="J81"/>
  <c r="J83"/>
  <c r="J85"/>
  <c r="J89"/>
  <c r="J90"/>
  <c r="J91"/>
  <c r="J92"/>
  <c r="J94"/>
  <c r="J95"/>
  <c r="J96"/>
  <c r="J98"/>
  <c r="J99"/>
  <c r="J100"/>
  <c r="J101"/>
  <c r="J103"/>
  <c r="J104"/>
  <c r="J105"/>
  <c r="J107"/>
  <c r="J109"/>
  <c r="J108" s="1"/>
  <c r="J112"/>
  <c r="J113"/>
  <c r="J114"/>
  <c r="J116"/>
  <c r="J117"/>
  <c r="J118"/>
  <c r="J120"/>
  <c r="J121"/>
  <c r="J122"/>
  <c r="J124"/>
  <c r="J125"/>
  <c r="J126"/>
  <c r="J127"/>
  <c r="J128"/>
  <c r="J130"/>
  <c r="J131"/>
  <c r="J133"/>
  <c r="J135"/>
  <c r="J136"/>
  <c r="J138"/>
  <c r="J139"/>
  <c r="J140"/>
  <c r="J14"/>
  <c r="J15"/>
  <c r="J16"/>
  <c r="J17"/>
  <c r="J18"/>
  <c r="J21"/>
  <c r="J22"/>
  <c r="J23"/>
  <c r="J24"/>
  <c r="J25"/>
  <c r="J29"/>
  <c r="J32"/>
  <c r="J36"/>
  <c r="J38"/>
  <c r="J41"/>
  <c r="J44"/>
  <c r="J45"/>
  <c r="J46"/>
  <c r="J47"/>
  <c r="H54" l="1"/>
  <c r="I220" i="13"/>
  <c r="G218"/>
  <c r="H175"/>
  <c r="H76" i="3"/>
  <c r="H53" s="1"/>
  <c r="H52" s="1"/>
  <c r="I212" i="13"/>
  <c r="H79"/>
  <c r="H56" s="1"/>
  <c r="H55" s="1"/>
  <c r="I213"/>
  <c r="I214"/>
  <c r="I40" i="3"/>
  <c r="I39" s="1"/>
  <c r="I33" s="1"/>
  <c r="H40"/>
  <c r="I172"/>
  <c r="I171" s="1"/>
  <c r="I165"/>
  <c r="I163"/>
  <c r="I159"/>
  <c r="I157"/>
  <c r="I154"/>
  <c r="I152"/>
  <c r="I148"/>
  <c r="I146"/>
  <c r="I137"/>
  <c r="I134"/>
  <c r="I132"/>
  <c r="I129"/>
  <c r="I123"/>
  <c r="I119"/>
  <c r="I115"/>
  <c r="I111"/>
  <c r="I106"/>
  <c r="I102"/>
  <c r="I97"/>
  <c r="I93"/>
  <c r="I88"/>
  <c r="I82"/>
  <c r="I78"/>
  <c r="I71"/>
  <c r="I62"/>
  <c r="I56"/>
  <c r="I198"/>
  <c r="I178"/>
  <c r="I37"/>
  <c r="I35"/>
  <c r="I27"/>
  <c r="I28"/>
  <c r="I19"/>
  <c r="G211" i="13"/>
  <c r="H211"/>
  <c r="H209" s="1"/>
  <c r="G207"/>
  <c r="H201"/>
  <c r="G198"/>
  <c r="I198" s="1"/>
  <c r="G196"/>
  <c r="G191"/>
  <c r="G185"/>
  <c r="I185" s="1"/>
  <c r="G181"/>
  <c r="G178"/>
  <c r="G172"/>
  <c r="I172" s="1"/>
  <c r="G170"/>
  <c r="I170" s="1"/>
  <c r="G164"/>
  <c r="I164" s="1"/>
  <c r="G162"/>
  <c r="I162" s="1"/>
  <c r="G158"/>
  <c r="I158" s="1"/>
  <c r="G156"/>
  <c r="I156" s="1"/>
  <c r="G153"/>
  <c r="I153" s="1"/>
  <c r="G151"/>
  <c r="I151" s="1"/>
  <c r="G147"/>
  <c r="I147" s="1"/>
  <c r="G145"/>
  <c r="I145" s="1"/>
  <c r="G140"/>
  <c r="I140" s="1"/>
  <c r="G137"/>
  <c r="I137" s="1"/>
  <c r="G135"/>
  <c r="I135" s="1"/>
  <c r="G132"/>
  <c r="I132" s="1"/>
  <c r="G126"/>
  <c r="I126" s="1"/>
  <c r="G122"/>
  <c r="I122" s="1"/>
  <c r="G118"/>
  <c r="I118" s="1"/>
  <c r="G114"/>
  <c r="I114" s="1"/>
  <c r="G111"/>
  <c r="I111" s="1"/>
  <c r="G109"/>
  <c r="I109" s="1"/>
  <c r="G105"/>
  <c r="I105" s="1"/>
  <c r="G100"/>
  <c r="I100" s="1"/>
  <c r="G96"/>
  <c r="I96" s="1"/>
  <c r="G91"/>
  <c r="I91" s="1"/>
  <c r="G85"/>
  <c r="I85" s="1"/>
  <c r="G81"/>
  <c r="I81" s="1"/>
  <c r="G77"/>
  <c r="I77" s="1"/>
  <c r="G74"/>
  <c r="I74" s="1"/>
  <c r="I71" s="1"/>
  <c r="G72"/>
  <c r="I72" s="1"/>
  <c r="G65"/>
  <c r="G62"/>
  <c r="I62" s="1"/>
  <c r="G59"/>
  <c r="I59" s="1"/>
  <c r="G46"/>
  <c r="I38"/>
  <c r="G36"/>
  <c r="I36" s="1"/>
  <c r="G34"/>
  <c r="I34" s="1"/>
  <c r="G30"/>
  <c r="I30" s="1"/>
  <c r="G28"/>
  <c r="H25"/>
  <c r="G21"/>
  <c r="I21" s="1"/>
  <c r="G19"/>
  <c r="I19" s="1"/>
  <c r="G16"/>
  <c r="I16" s="1"/>
  <c r="G13"/>
  <c r="I13" s="1"/>
  <c r="H10"/>
  <c r="G217" l="1"/>
  <c r="I218"/>
  <c r="G27"/>
  <c r="I28"/>
  <c r="I27" s="1"/>
  <c r="G45"/>
  <c r="I45" s="1"/>
  <c r="I46"/>
  <c r="G202"/>
  <c r="I207"/>
  <c r="G195"/>
  <c r="I195" s="1"/>
  <c r="I196"/>
  <c r="G190"/>
  <c r="I191"/>
  <c r="G201"/>
  <c r="G200" s="1"/>
  <c r="I202"/>
  <c r="I110" i="3"/>
  <c r="H200" i="13"/>
  <c r="I201"/>
  <c r="G177"/>
  <c r="I177" s="1"/>
  <c r="I178"/>
  <c r="G180"/>
  <c r="I180" s="1"/>
  <c r="I181"/>
  <c r="G64"/>
  <c r="I64" s="1"/>
  <c r="I65"/>
  <c r="G26"/>
  <c r="J40" i="3"/>
  <c r="G210" i="13"/>
  <c r="I211"/>
  <c r="H9"/>
  <c r="H24"/>
  <c r="G161"/>
  <c r="G58"/>
  <c r="I26" i="3"/>
  <c r="I177"/>
  <c r="I197"/>
  <c r="I68"/>
  <c r="I170"/>
  <c r="I162"/>
  <c r="I87"/>
  <c r="I77"/>
  <c r="I61"/>
  <c r="I55"/>
  <c r="I34"/>
  <c r="G18" i="13"/>
  <c r="I18" s="1"/>
  <c r="G176"/>
  <c r="I176" s="1"/>
  <c r="G144"/>
  <c r="G113"/>
  <c r="I113" s="1"/>
  <c r="G71"/>
  <c r="G80"/>
  <c r="I80" s="1"/>
  <c r="G90"/>
  <c r="I90" s="1"/>
  <c r="G12"/>
  <c r="I12" s="1"/>
  <c r="G169"/>
  <c r="H8"/>
  <c r="I217" l="1"/>
  <c r="I76" i="3"/>
  <c r="I144" i="13"/>
  <c r="H7"/>
  <c r="I200"/>
  <c r="I190"/>
  <c r="G183"/>
  <c r="G175" s="1"/>
  <c r="I175" s="1"/>
  <c r="G168"/>
  <c r="I168" s="1"/>
  <c r="I169"/>
  <c r="G160"/>
  <c r="I160" s="1"/>
  <c r="I161"/>
  <c r="G57"/>
  <c r="I57" s="1"/>
  <c r="I58"/>
  <c r="G25"/>
  <c r="I26"/>
  <c r="G209"/>
  <c r="I210"/>
  <c r="H174"/>
  <c r="H54" s="1"/>
  <c r="H53" s="1"/>
  <c r="H23"/>
  <c r="I196" i="3"/>
  <c r="I161"/>
  <c r="I54"/>
  <c r="G11" i="13"/>
  <c r="G79"/>
  <c r="I53" i="3" l="1"/>
  <c r="G174" i="13"/>
  <c r="I183"/>
  <c r="I209"/>
  <c r="G24"/>
  <c r="I25"/>
  <c r="G10"/>
  <c r="I11"/>
  <c r="G56"/>
  <c r="I79"/>
  <c r="I174"/>
  <c r="H6"/>
  <c r="G49"/>
  <c r="I49" s="1"/>
  <c r="G23" l="1"/>
  <c r="I23" s="1"/>
  <c r="I24"/>
  <c r="G9"/>
  <c r="I10"/>
  <c r="G55"/>
  <c r="G54" s="1"/>
  <c r="G53" s="1"/>
  <c r="I56"/>
  <c r="B31" i="8"/>
  <c r="D31" s="1"/>
  <c r="C19"/>
  <c r="B19"/>
  <c r="G8" i="13" l="1"/>
  <c r="I9"/>
  <c r="D19" i="8"/>
  <c r="I55" i="13"/>
  <c r="J71" i="3"/>
  <c r="J59"/>
  <c r="G7" i="13" l="1"/>
  <c r="I8"/>
  <c r="I7" s="1"/>
  <c r="I54"/>
  <c r="I53" s="1"/>
  <c r="C16" i="5"/>
  <c r="C14"/>
  <c r="C11"/>
  <c r="B16"/>
  <c r="B14"/>
  <c r="B11"/>
  <c r="C29" i="8"/>
  <c r="B29"/>
  <c r="C27"/>
  <c r="B27"/>
  <c r="C25"/>
  <c r="D25" s="1"/>
  <c r="B25"/>
  <c r="B17"/>
  <c r="C17"/>
  <c r="B15"/>
  <c r="C15"/>
  <c r="C10" s="1"/>
  <c r="B13"/>
  <c r="C13"/>
  <c r="D16" i="5" l="1"/>
  <c r="G6" i="13"/>
  <c r="I6"/>
  <c r="D29" i="8"/>
  <c r="D13"/>
  <c r="D15"/>
  <c r="D27"/>
  <c r="D24" s="1"/>
  <c r="D17"/>
  <c r="C10" i="5"/>
  <c r="B10"/>
  <c r="J145" i="3"/>
  <c r="J137"/>
  <c r="J134"/>
  <c r="J132"/>
  <c r="J129"/>
  <c r="J123"/>
  <c r="J119"/>
  <c r="J115"/>
  <c r="J111"/>
  <c r="J106"/>
  <c r="J102"/>
  <c r="J97"/>
  <c r="J93"/>
  <c r="J88"/>
  <c r="J84"/>
  <c r="J82"/>
  <c r="J78"/>
  <c r="J74"/>
  <c r="J69"/>
  <c r="J56"/>
  <c r="H28"/>
  <c r="J28" s="1"/>
  <c r="H43"/>
  <c r="I42"/>
  <c r="H37"/>
  <c r="J37" s="1"/>
  <c r="H35"/>
  <c r="J35" s="1"/>
  <c r="H31"/>
  <c r="H27"/>
  <c r="H20"/>
  <c r="H13"/>
  <c r="J13" s="1"/>
  <c r="D10" i="5" l="1"/>
  <c r="H19" i="3"/>
  <c r="J20"/>
  <c r="H30"/>
  <c r="J31"/>
  <c r="H26"/>
  <c r="J26" s="1"/>
  <c r="J27"/>
  <c r="J61"/>
  <c r="J62"/>
  <c r="H42"/>
  <c r="J43"/>
  <c r="D10" i="8"/>
  <c r="J68" i="3"/>
  <c r="J77"/>
  <c r="H34"/>
  <c r="J87"/>
  <c r="J110"/>
  <c r="J55"/>
  <c r="I12"/>
  <c r="I30"/>
  <c r="I11" l="1"/>
  <c r="J19"/>
  <c r="H12"/>
  <c r="H33"/>
  <c r="J33" s="1"/>
  <c r="J34"/>
  <c r="J42"/>
  <c r="J39"/>
  <c r="J30"/>
  <c r="J54"/>
  <c r="J76"/>
  <c r="H11" l="1"/>
  <c r="H10" s="1"/>
  <c r="J12"/>
  <c r="I10"/>
  <c r="J53"/>
  <c r="I176"/>
  <c r="J10" l="1"/>
  <c r="J11"/>
  <c r="I52"/>
  <c r="J52" l="1"/>
  <c r="F37" i="10"/>
  <c r="G37" s="1"/>
  <c r="H37" s="1"/>
  <c r="G21"/>
  <c r="F21"/>
  <c r="G11"/>
  <c r="G8"/>
  <c r="F8"/>
  <c r="H8" l="1"/>
  <c r="G14"/>
  <c r="F14"/>
  <c r="F22" s="1"/>
  <c r="F29" s="1"/>
  <c r="G22" l="1"/>
  <c r="H14"/>
  <c r="H22" l="1"/>
  <c r="H29" l="1"/>
  <c r="H28"/>
</calcChain>
</file>

<file path=xl/sharedStrings.xml><?xml version="1.0" encoding="utf-8"?>
<sst xmlns="http://schemas.openxmlformats.org/spreadsheetml/2006/main" count="606" uniqueCount="284">
  <si>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</si>
  <si>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</si>
  <si>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</si>
  <si>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</si>
  <si>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</si>
  <si>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</si>
  <si>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</si>
  <si>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</si>
  <si>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</si>
  <si>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</si>
  <si>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</si>
  <si>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</si>
  <si>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</si>
  <si>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</si>
  <si>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</si>
  <si>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</si>
  <si>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</si>
  <si>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</si>
  <si>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</si>
  <si>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</si>
  <si>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</si>
  <si>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</si>
  <si>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</si>
  <si>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</si>
  <si>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</si>
  <si>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</si>
  <si>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</si>
  <si>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</si>
  <si>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</si>
  <si>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</si>
  <si>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</si>
  <si>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</si>
  <si>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</si>
  <si>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</si>
  <si>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</si>
  <si>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</si>
  <si>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</si>
  <si>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</si>
  <si>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</si>
  <si>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</si>
  <si>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</si>
  <si>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</si>
  <si>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</si>
  <si>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</si>
  <si>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</si>
  <si>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</si>
  <si>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</si>
  <si>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</si>
  <si>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</si>
  <si>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</si>
  <si>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</si>
  <si>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</si>
  <si>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</si>
  <si>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</si>
  <si>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</si>
  <si>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</si>
  <si>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</si>
  <si>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</si>
  <si>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</si>
  <si>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</si>
  <si>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</si>
  <si>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</si>
  <si>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Pod skupina</t>
  </si>
  <si>
    <t>Odjeljak</t>
  </si>
  <si>
    <t xml:space="preserve">Pomoći proračunskim korisnicima iz proračuna koji im nije nadležan </t>
  </si>
  <si>
    <t>Tekuće pomoći proračunskim korisnicima iz proračuna koji im nije nadležan</t>
  </si>
  <si>
    <t>Tekuće pomoći iz državnog proračuna proračunskim korisnicima proračuna JLP(R)S</t>
  </si>
  <si>
    <t>Prihodi od upravnih i administrativnih pristojbi, pristojbi po posebnim propisima i naknada</t>
  </si>
  <si>
    <t>Prihodi po posebnim propisima</t>
  </si>
  <si>
    <t xml:space="preserve">Ostali nespomenuti prihodi </t>
  </si>
  <si>
    <t>Sufinanciranje cijene usluge, participacije i slično</t>
  </si>
  <si>
    <t>Prihodi od prodaje proizvoda i robe te pruženih usluga i prihodi od donacija</t>
  </si>
  <si>
    <t>Prihodi od prodaje proizvoda i robe te pruženih usluga</t>
  </si>
  <si>
    <t>Prihodi od prodaje proizvoda i robe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</si>
  <si>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</si>
  <si>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</si>
  <si>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</si>
  <si>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Osn. račun</t>
  </si>
  <si>
    <t>Plaće (Bruto)</t>
  </si>
  <si>
    <t>Plaće za redovan rad</t>
  </si>
  <si>
    <t>Plaće za zaposlene</t>
  </si>
  <si>
    <t>Plaće po sudskim presudama</t>
  </si>
  <si>
    <t>Plaće za posebne uvjete rada</t>
  </si>
  <si>
    <t>Ostali rashodi za zaposlene</t>
  </si>
  <si>
    <t>Nagrade</t>
  </si>
  <si>
    <t>Darovi</t>
  </si>
  <si>
    <t>Otpremnine</t>
  </si>
  <si>
    <t>Naknade za bolest, invalidnost i smrtni slučaj</t>
  </si>
  <si>
    <t>Regres za godišnji odmor</t>
  </si>
  <si>
    <t/>
  </si>
  <si>
    <t>Doprinosi na plaće</t>
  </si>
  <si>
    <t xml:space="preserve">Doprinos za mirovinsko osiguranje </t>
  </si>
  <si>
    <t xml:space="preserve">Doprinos za obvezno zdravstveno osiguranje </t>
  </si>
  <si>
    <t>Doprinos za obvezno zdravstveno osiguranje zaštite zdravlja na radu</t>
  </si>
  <si>
    <t>Doprinos za obvezno osiguranje u slučaju nezaposlenosti</t>
  </si>
  <si>
    <t>Naknade troškova zaposlenima</t>
  </si>
  <si>
    <t>Službena putovanja</t>
  </si>
  <si>
    <t>Dnevnice za službeni put u zemlji</t>
  </si>
  <si>
    <t>Naknade za smještaj na službenom putu u zemlji</t>
  </si>
  <si>
    <t>Naknade za prijevoz na službenom putu u zemlji</t>
  </si>
  <si>
    <t>Naknade za prijevoz, za rad na terenu i odvojeni život</t>
  </si>
  <si>
    <t>Naknade za prijevoz na posao i s posla</t>
  </si>
  <si>
    <t>Stručno usavršavanje zaposlenika</t>
  </si>
  <si>
    <t>Seminari, savjetovanja i simpoziji</t>
  </si>
  <si>
    <t>Rashodi za materijal i energiju</t>
  </si>
  <si>
    <t>Uredski materijal i ostali materijalni rashodi</t>
  </si>
  <si>
    <t>Uredski materijal</t>
  </si>
  <si>
    <t>Literatura (publikacije, časopisi, glasila, knjige i ostalo)</t>
  </si>
  <si>
    <t>Materijal i sredstva za čišćenje i održavanje</t>
  </si>
  <si>
    <t>Materijal za higijenske potrebe i njegu</t>
  </si>
  <si>
    <t>Materijal i sirovine</t>
  </si>
  <si>
    <t>Namirnice</t>
  </si>
  <si>
    <t xml:space="preserve">Lijekovi </t>
  </si>
  <si>
    <t>Ostali materijal i sirovine</t>
  </si>
  <si>
    <t>Energija</t>
  </si>
  <si>
    <t>Električna energija</t>
  </si>
  <si>
    <t>Topla voda</t>
  </si>
  <si>
    <t>Plin</t>
  </si>
  <si>
    <t>Motorni benzin i dizel gorivo</t>
  </si>
  <si>
    <t>Materijal i dijelovi za tekuće i investicijsko održavanje</t>
  </si>
  <si>
    <t>Materijal i dijelovi za tekuće i investicijsko održavanje građevinskih objekata</t>
  </si>
  <si>
    <t>Materijal i dijelovi za tekuće i investicijsko održavanje postrojenje i opreme</t>
  </si>
  <si>
    <t>Materijal i dijelovi za tekuće i investicijsko održavanje transportnih sredstava</t>
  </si>
  <si>
    <t>Sitni inventar i auto gume</t>
  </si>
  <si>
    <t>Sitni inventar</t>
  </si>
  <si>
    <t>Službena, radna i zaštitna odjeća i obuća</t>
  </si>
  <si>
    <t>Rashodi za usluge</t>
  </si>
  <si>
    <t>Usluge telefona, pošte i prijevoza</t>
  </si>
  <si>
    <t>Usluge telefona, telefaksa</t>
  </si>
  <si>
    <t>Usluge interneta</t>
  </si>
  <si>
    <t>Poštarina</t>
  </si>
  <si>
    <t>Usluge tekućeg i investicijskog održavanje</t>
  </si>
  <si>
    <t>Usluge tekućeg i investicijskog održavanje građevinskih objekata</t>
  </si>
  <si>
    <t>Usluge tekućeg i investicijskog održavanje postrojenja i opreme</t>
  </si>
  <si>
    <t>Usluge tekućeg i investicijskog održavanje prijevoznih sredstava</t>
  </si>
  <si>
    <t>Usluge promidžbe i informiranja</t>
  </si>
  <si>
    <t>Elektronski mediji</t>
  </si>
  <si>
    <t>Tisak</t>
  </si>
  <si>
    <t>Ostale usluge promidžbe i informiranja</t>
  </si>
  <si>
    <t>Komunalne usluge</t>
  </si>
  <si>
    <t>Opskrba vodom</t>
  </si>
  <si>
    <t>Iznošenje i odvoz smeća</t>
  </si>
  <si>
    <t>Deratizacija i dezinsekcija</t>
  </si>
  <si>
    <t>Dimnjačarske i ekološke usluge</t>
  </si>
  <si>
    <t>Ostale komunalne usluge</t>
  </si>
  <si>
    <t>Zdravstvene i veterinarske usluge</t>
  </si>
  <si>
    <t>Obvezni i preventivni zdravstveni pregledi zaposlenika</t>
  </si>
  <si>
    <t>Laboratorijske usluge</t>
  </si>
  <si>
    <t>Intelektualne i osobne usluge</t>
  </si>
  <si>
    <t>Ostale intelektualne usluge</t>
  </si>
  <si>
    <t>Računalne usluge</t>
  </si>
  <si>
    <t>Usluge ažuriranja računalnih baza</t>
  </si>
  <si>
    <t>Ostale računalne usluge</t>
  </si>
  <si>
    <t>Ostale usluge</t>
  </si>
  <si>
    <t>Film i izrada fotografija</t>
  </si>
  <si>
    <t>Usluge pri registraciji prijevoznih sredstava</t>
  </si>
  <si>
    <t>Ostale nespomenute usluge</t>
  </si>
  <si>
    <t>Ostali nespomenuti rashodi poslovanja</t>
  </si>
  <si>
    <t>Naknade za rad predstavničkih i izvršnih tijela, povjerenstava i slično</t>
  </si>
  <si>
    <t>Naknade za rad članovima predstavničkih i izvršnih tijela i upravnih vijeća</t>
  </si>
  <si>
    <t>Premije osiguranja</t>
  </si>
  <si>
    <t>Premije osiguranja prijevoznih sredstava</t>
  </si>
  <si>
    <t>Premije osiguranja ostale imovine</t>
  </si>
  <si>
    <t>Premije osiguranja zaposlenih</t>
  </si>
  <si>
    <t>Reprezentacija</t>
  </si>
  <si>
    <t>Pristojbe i naknade</t>
  </si>
  <si>
    <t>Sudske pristojbe</t>
  </si>
  <si>
    <t>Novčana naknada poslodavca zbog nezapošljavanja osoba s invaliditetom</t>
  </si>
  <si>
    <t>Troškovi sudskih postupaka</t>
  </si>
  <si>
    <t>Financijski rashodi</t>
  </si>
  <si>
    <t>Ostali financijski rashodi</t>
  </si>
  <si>
    <t>Bankarske usluge i usluge platnog prometa</t>
  </si>
  <si>
    <t>Usluge platnog prometa</t>
  </si>
  <si>
    <t>Zatezne kamate</t>
  </si>
  <si>
    <t>Zatezne kamate za poreze</t>
  </si>
  <si>
    <t>Zatezne kamate na doprinose</t>
  </si>
  <si>
    <t>Zatezne kamate iz poslovnih odnosa</t>
  </si>
  <si>
    <t>Ostale zatezne kamate</t>
  </si>
  <si>
    <t>Naknade građanima i kućanstvima na temelju osiguranja i druge naknade</t>
  </si>
  <si>
    <t>Ostale naknade građanima i kućanstvima iz proračuna</t>
  </si>
  <si>
    <t>Naknade građanima i kućanstvima u novcu</t>
  </si>
  <si>
    <t>Pomoć obiteljima i kućanstvima</t>
  </si>
  <si>
    <t>Naknade građanima i kućanstvima u naravi</t>
  </si>
  <si>
    <t>Ostale naknade iz proračuna u naravi</t>
  </si>
  <si>
    <t>Postrojenja i oprema</t>
  </si>
  <si>
    <t>Uredska oprema i namještaj</t>
  </si>
  <si>
    <t>Uredski namještaj</t>
  </si>
  <si>
    <t>Komunikacijska oprema</t>
  </si>
  <si>
    <t>Ostala komunikacijska oprema</t>
  </si>
  <si>
    <t>Oprema za održavanje i zaštitu</t>
  </si>
  <si>
    <t>Oprema za grijanje, ventilaciju i hlađenje</t>
  </si>
  <si>
    <t>Medicinska i laboratorijska oprema</t>
  </si>
  <si>
    <t>Medicinska oprema</t>
  </si>
  <si>
    <t>Instrumenti, uređaji i strojevi</t>
  </si>
  <si>
    <t>Ostali instrumenti, uređaji i strojevi</t>
  </si>
  <si>
    <t>Uređaji, strojevi i oprema za ostale namjene</t>
  </si>
  <si>
    <t>Oprema</t>
  </si>
  <si>
    <t>Nematerijalna proizvedena imovina</t>
  </si>
  <si>
    <t>Ulaganja u računalne programe</t>
  </si>
  <si>
    <t>Rashodi za dodatna ulaganja na nefinancijskoj imovini</t>
  </si>
  <si>
    <t>Dodatna ulaganja na građevinskim objektima</t>
  </si>
  <si>
    <t>10 Socijalna zaštita</t>
  </si>
  <si>
    <t>102 Socijalna starost</t>
  </si>
  <si>
    <t>Prihodi za posebne namjene</t>
  </si>
  <si>
    <t>Otpremnina</t>
  </si>
  <si>
    <t>Naknade za bolest,  invalidnost i smrttni slučaj</t>
  </si>
  <si>
    <t xml:space="preserve">Doprinos za zdravstveno osiguranje </t>
  </si>
  <si>
    <t>Dnevnice</t>
  </si>
  <si>
    <t>Literatura (publikcaije, časpoisi, glasila)</t>
  </si>
  <si>
    <t>Lijekovi za korisnike</t>
  </si>
  <si>
    <t>Motorni benzin i dizel goriva</t>
  </si>
  <si>
    <t>Materijal i dijelovi za tekuće i investicijsko održavanje prijevoznih sredstava</t>
  </si>
  <si>
    <t>Obvezni i preventivni zadravstveni pregledi radnika</t>
  </si>
  <si>
    <t>Ostale intelektualne  usluge</t>
  </si>
  <si>
    <t>Naknade za rad predstavničkih i izvršnih tijela</t>
  </si>
  <si>
    <t>Naknade za rad članovima predstavničkih i izvršnih tijela</t>
  </si>
  <si>
    <t>Zatezne kamate za doprinose</t>
  </si>
  <si>
    <t>Usluge tekućeg i investicijskog održavanja prijevoznih sredstava</t>
  </si>
  <si>
    <t>Pomoći od izvanproračunskih korisnika</t>
  </si>
  <si>
    <t>Tekuće pomoći od izvanproračunskih korisnika</t>
  </si>
  <si>
    <t>Tekuće pomoći od HZMO, HZZ I HZZO</t>
  </si>
  <si>
    <t>K 1001 01</t>
  </si>
  <si>
    <t>P 1002</t>
  </si>
  <si>
    <t>Naknada za prijevoz na službenom putu u zemlji</t>
  </si>
  <si>
    <t>A 1002 01</t>
  </si>
  <si>
    <t>Aktivnost:Redovni rashodi i pomoći</t>
  </si>
  <si>
    <t>DOM ZA STARIJE I NEMOĆNE OSOBE VINKOVCI</t>
  </si>
  <si>
    <t>Donacije od pravnih i fizičkih osoba izvan općeg proručuna</t>
  </si>
  <si>
    <t>Tekuće donacije od trgovačkih društava</t>
  </si>
  <si>
    <t>Pomoći proračunu iz drugih proračuna</t>
  </si>
  <si>
    <t>Tekuće pomoći proraćunu iz drugih proračuna</t>
  </si>
  <si>
    <t>Tekuće pomoći iz gradskih proračuna</t>
  </si>
  <si>
    <t>Dodatna ulaganja na opremi</t>
  </si>
  <si>
    <t>6 Donacije</t>
  </si>
  <si>
    <t>UKUPNO (izvor 11+43+52)</t>
  </si>
  <si>
    <t>P1001</t>
  </si>
  <si>
    <t>Program: Decentralizirana sredstva</t>
  </si>
  <si>
    <t>A 1001 01</t>
  </si>
  <si>
    <t>Aktivnost: Redovni rashodi poslovanja i pomoći</t>
  </si>
  <si>
    <t>Opći prihodi i primici</t>
  </si>
  <si>
    <t>Aktivnost:Nefinancijska imovina i hitne intervencije</t>
  </si>
  <si>
    <t>Oprema za grijanje,ventilaciju i hlađenje</t>
  </si>
  <si>
    <t>Instrumenit, uređaji i strojevi</t>
  </si>
  <si>
    <t>Ostali instrumenit, uređaji i strojevi</t>
  </si>
  <si>
    <t>Ulaganje u računalne programe</t>
  </si>
  <si>
    <t>Donacije</t>
  </si>
  <si>
    <t>Sitan inventar i auto gume</t>
  </si>
  <si>
    <t>Kapitalne donacije od trgovačkih društava</t>
  </si>
  <si>
    <t>Kamate na depozite po viđenju</t>
  </si>
  <si>
    <t>kamate na oročena sredstva i depozite po viđenju</t>
  </si>
  <si>
    <t>Prihodi od financijske imovine</t>
  </si>
  <si>
    <t>Prihodi od imovine</t>
  </si>
  <si>
    <t>Ostale pomoći</t>
  </si>
  <si>
    <t>Izvor</t>
  </si>
  <si>
    <t>482 Prihodi za posebne namjene-dec</t>
  </si>
  <si>
    <t xml:space="preserve"> 512 Ostale pomoći</t>
  </si>
  <si>
    <t>612  Donacije</t>
  </si>
  <si>
    <t>512 Ostale pomoći</t>
  </si>
  <si>
    <t xml:space="preserve"> 432 Ostali prihodi za posebne namjene</t>
  </si>
  <si>
    <t xml:space="preserve"> 432  Ostali prihodi za posebne namjene</t>
  </si>
  <si>
    <t>612 Tekuće donacije</t>
  </si>
  <si>
    <t xml:space="preserve"> 812 Namjenski primici od zaduživanja</t>
  </si>
  <si>
    <t>Izvor financiranja 482</t>
  </si>
  <si>
    <t>Izvor financiranja 432</t>
  </si>
  <si>
    <t>Izvor financiranja 512</t>
  </si>
  <si>
    <t>Izvor financiranja 612</t>
  </si>
  <si>
    <t>112 Opći prihodi i primici</t>
  </si>
  <si>
    <t>Povećanje/smanjenje</t>
  </si>
  <si>
    <t>Tečajevi i stručni ispiti</t>
  </si>
  <si>
    <t>1 Opći prihodi i primci</t>
  </si>
  <si>
    <t>113 Opći prihodi i primici-PK</t>
  </si>
  <si>
    <t>Izvor financiranja 113</t>
  </si>
  <si>
    <t>Program: Sredstva od opskrbnina+pomoći+donacija+opći prihodi</t>
  </si>
  <si>
    <t>Uređaji</t>
  </si>
  <si>
    <t>Strojevi</t>
  </si>
  <si>
    <t>2.izmjena fin.plana
za 2025.</t>
  </si>
  <si>
    <t>PRIJEDLOG  3. IZMJENE  FINANCIJSKOG PLANA DOMA ZA STARIJE I NEMOĆNE OSOBE VINKOVCI 
ZA 2025. GODINU</t>
  </si>
  <si>
    <t>3.izmjena fin.plana
za 2025.</t>
  </si>
  <si>
    <t>PRIJEDLOG 3. IZMJENE  FINANCIJSKOG PLANA DOMA ZA STARIJE I NEMOĆNE OSOBE VINKOVCI 
ZA 2025. GODINU</t>
  </si>
  <si>
    <t>Naknade troškova osobama izvan radnog odnosa</t>
  </si>
  <si>
    <t>Naknade troškova službenog puta</t>
  </si>
  <si>
    <t>Naknade ostalih troškova</t>
  </si>
  <si>
    <t>Usluge tekućeg i investicijskog održavanja objekata</t>
  </si>
  <si>
    <t xml:space="preserve"> 3. IZMJENA FINANCIJSKOG   PLAN A DOMA ZA STARIJE I NEMOĆNE OSOBE VINKOVCI 
ZA 2025. GODINU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</si>
</sst>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8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4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right"/>
    </xf>
    <xf numFmtId="4" fontId="19" fillId="0" borderId="3" xfId="0" applyNumberFormat="1" applyFont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20" fillId="0" borderId="3" xfId="0" applyNumberFormat="1" applyFont="1" applyBorder="1" applyAlignment="1">
      <alignment horizontal="right"/>
    </xf>
    <xf numFmtId="49" fontId="7" fillId="5" borderId="3" xfId="0" applyNumberFormat="1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21" fillId="2" borderId="3" xfId="0" quotePrefix="1" applyFont="1" applyFill="1" applyBorder="1" applyAlignment="1">
      <alignment horizontal="left" vertical="center"/>
    </xf>
    <xf numFmtId="49" fontId="9" fillId="5" borderId="3" xfId="0" applyNumberFormat="1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0" fontId="20" fillId="5" borderId="3" xfId="0" applyFont="1" applyFill="1" applyBorder="1" applyAlignment="1">
      <alignment horizontal="left" vertical="center" wrapText="1"/>
    </xf>
    <xf numFmtId="4" fontId="7" fillId="2" borderId="3" xfId="0" applyNumberFormat="1" applyFont="1" applyFill="1" applyBorder="1" applyAlignment="1">
      <alignment horizontal="right"/>
    </xf>
    <xf numFmtId="49" fontId="9" fillId="6" borderId="3" xfId="0" applyNumberFormat="1" applyFont="1" applyFill="1" applyBorder="1" applyAlignment="1">
      <alignment vertical="center" wrapText="1"/>
    </xf>
    <xf numFmtId="4" fontId="9" fillId="2" borderId="3" xfId="0" applyNumberFormat="1" applyFont="1" applyFill="1" applyBorder="1" applyAlignment="1">
      <alignment horizontal="right"/>
    </xf>
    <xf numFmtId="49" fontId="7" fillId="6" borderId="3" xfId="0" applyNumberFormat="1" applyFont="1" applyFill="1" applyBorder="1" applyAlignment="1">
      <alignment horizontal="left" vertical="center" wrapText="1"/>
    </xf>
    <xf numFmtId="0" fontId="20" fillId="2" borderId="3" xfId="0" quotePrefix="1" applyFont="1" applyFill="1" applyBorder="1" applyAlignment="1">
      <alignment horizontal="left" vertical="center"/>
    </xf>
    <xf numFmtId="0" fontId="20" fillId="2" borderId="3" xfId="0" quotePrefix="1" applyFont="1" applyFill="1" applyBorder="1" applyAlignment="1">
      <alignment horizontal="left" vertical="center" wrapText="1"/>
    </xf>
    <xf numFmtId="0" fontId="20" fillId="2" borderId="6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4" fontId="20" fillId="2" borderId="3" xfId="0" applyNumberFormat="1" applyFont="1" applyFill="1" applyBorder="1" applyAlignment="1">
      <alignment horizontal="right"/>
    </xf>
    <xf numFmtId="0" fontId="19" fillId="0" borderId="3" xfId="0" applyFont="1" applyBorder="1"/>
    <xf numFmtId="0" fontId="23" fillId="0" borderId="3" xfId="0" applyFont="1" applyBorder="1"/>
    <xf numFmtId="4" fontId="2" fillId="0" borderId="0" xfId="0" applyNumberFormat="1" applyFont="1" applyAlignment="1">
      <alignment horizontal="center" vertical="center" wrapText="1"/>
    </xf>
    <xf numFmtId="4" fontId="6" fillId="0" borderId="3" xfId="0" applyNumberFormat="1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4" fontId="9" fillId="2" borderId="3" xfId="0" applyNumberFormat="1" applyFont="1" applyFill="1" applyBorder="1" applyAlignment="1">
      <alignment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9" fillId="2" borderId="3" xfId="0" applyNumberFormat="1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0" borderId="0" xfId="0" applyNumberFormat="1" applyFont="1" applyAlignment="1">
      <alignment vertical="center" wrapText="1"/>
    </xf>
    <xf numFmtId="4" fontId="6" fillId="4" borderId="3" xfId="0" applyNumberFormat="1" applyFont="1" applyFill="1" applyBorder="1" applyAlignment="1">
      <alignment horizontal="center" vertical="center" wrapText="1"/>
    </xf>
    <xf numFmtId="4" fontId="19" fillId="2" borderId="3" xfId="0" applyNumberFormat="1" applyFont="1" applyFill="1" applyBorder="1" applyAlignment="1">
      <alignment horizontal="right"/>
    </xf>
    <xf numFmtId="3" fontId="9" fillId="3" borderId="1" xfId="0" applyNumberFormat="1" applyFont="1" applyFill="1" applyBorder="1" applyAlignment="1">
      <alignment horizontal="left" vertical="center"/>
    </xf>
    <xf numFmtId="3" fontId="7" fillId="3" borderId="2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3" fillId="0" borderId="0" xfId="0" applyNumberFormat="1" applyFont="1"/>
    <xf numFmtId="3" fontId="6" fillId="0" borderId="1" xfId="0" quotePrefix="1" applyNumberFormat="1" applyFont="1" applyBorder="1" applyAlignment="1">
      <alignment horizontal="left" wrapText="1"/>
    </xf>
    <xf numFmtId="3" fontId="6" fillId="0" borderId="2" xfId="0" quotePrefix="1" applyNumberFormat="1" applyFont="1" applyBorder="1" applyAlignment="1">
      <alignment horizontal="left" wrapText="1"/>
    </xf>
    <xf numFmtId="3" fontId="6" fillId="0" borderId="2" xfId="0" quotePrefix="1" applyNumberFormat="1" applyFont="1" applyBorder="1" applyAlignment="1">
      <alignment horizontal="center" wrapText="1"/>
    </xf>
    <xf numFmtId="3" fontId="6" fillId="0" borderId="2" xfId="0" quotePrefix="1" applyNumberFormat="1" applyFont="1" applyBorder="1" applyAlignment="1">
      <alignment horizontal="left"/>
    </xf>
    <xf numFmtId="3" fontId="2" fillId="0" borderId="0" xfId="0" quotePrefix="1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11" fillId="0" borderId="0" xfId="0" applyNumberFormat="1" applyFont="1" applyAlignment="1">
      <alignment wrapText="1"/>
    </xf>
    <xf numFmtId="3" fontId="15" fillId="0" borderId="0" xfId="0" applyNumberFormat="1" applyFont="1" applyAlignment="1">
      <alignment horizontal="center" vertical="center" wrapText="1"/>
    </xf>
    <xf numFmtId="3" fontId="16" fillId="0" borderId="0" xfId="0" applyNumberFormat="1" applyFont="1" applyAlignment="1">
      <alignment wrapText="1"/>
    </xf>
    <xf numFmtId="3" fontId="17" fillId="0" borderId="0" xfId="0" quotePrefix="1" applyNumberFormat="1" applyFont="1" applyAlignment="1">
      <alignment horizontal="center" vertical="center" wrapText="1"/>
    </xf>
    <xf numFmtId="3" fontId="18" fillId="0" borderId="0" xfId="0" applyNumberFormat="1" applyFont="1" applyAlignment="1">
      <alignment horizontal="center" vertical="center" wrapText="1"/>
    </xf>
    <xf numFmtId="3" fontId="7" fillId="0" borderId="0" xfId="0" applyNumberFormat="1" applyFont="1"/>
    <xf numFmtId="3" fontId="9" fillId="0" borderId="1" xfId="0" quotePrefix="1" applyNumberFormat="1" applyFont="1" applyBorder="1" applyAlignment="1">
      <alignment horizontal="left" wrapText="1"/>
    </xf>
    <xf numFmtId="3" fontId="9" fillId="0" borderId="2" xfId="0" quotePrefix="1" applyNumberFormat="1" applyFont="1" applyBorder="1" applyAlignment="1">
      <alignment horizontal="left" wrapText="1"/>
    </xf>
    <xf numFmtId="3" fontId="9" fillId="0" borderId="2" xfId="0" quotePrefix="1" applyNumberFormat="1" applyFont="1" applyBorder="1" applyAlignment="1">
      <alignment horizontal="center" wrapText="1"/>
    </xf>
    <xf numFmtId="3" fontId="9" fillId="0" borderId="2" xfId="0" quotePrefix="1" applyNumberFormat="1" applyFont="1" applyBorder="1" applyAlignment="1">
      <alignment horizontal="left"/>
    </xf>
    <xf numFmtId="0" fontId="6" fillId="2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8" fillId="2" borderId="3" xfId="0" applyNumberFormat="1" applyFont="1" applyFill="1" applyBorder="1" applyAlignment="1">
      <alignment horizontal="left" vertical="center"/>
    </xf>
    <xf numFmtId="4" fontId="6" fillId="0" borderId="3" xfId="0" applyNumberFormat="1" applyFont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right" wrapText="1"/>
    </xf>
    <xf numFmtId="0" fontId="8" fillId="2" borderId="3" xfId="0" applyFont="1" applyFill="1" applyBorder="1" applyAlignment="1">
      <alignment horizontal="left" vertical="center"/>
    </xf>
    <xf numFmtId="0" fontId="7" fillId="2" borderId="0" xfId="0" quotePrefix="1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center" vertical="center" wrapText="1"/>
    </xf>
    <xf numFmtId="0" fontId="20" fillId="2" borderId="6" xfId="0" quotePrefix="1" applyFont="1" applyFill="1" applyBorder="1" applyAlignment="1">
      <alignment horizontal="left" vertical="center"/>
    </xf>
    <xf numFmtId="4" fontId="8" fillId="2" borderId="3" xfId="0" applyNumberFormat="1" applyFont="1" applyFill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right" wrapText="1"/>
    </xf>
    <xf numFmtId="4" fontId="3" fillId="0" borderId="4" xfId="0" applyNumberFormat="1" applyFont="1" applyBorder="1" applyAlignment="1">
      <alignment horizontal="right" wrapText="1"/>
    </xf>
    <xf numFmtId="4" fontId="19" fillId="2" borderId="3" xfId="0" applyNumberFormat="1" applyFont="1" applyFill="1" applyBorder="1" applyAlignment="1">
      <alignment horizontal="right" wrapText="1"/>
    </xf>
    <xf numFmtId="4" fontId="6" fillId="2" borderId="3" xfId="0" applyNumberFormat="1" applyFont="1" applyFill="1" applyBorder="1" applyAlignment="1">
      <alignment horizontal="right" wrapText="1"/>
    </xf>
    <xf numFmtId="0" fontId="6" fillId="3" borderId="3" xfId="0" applyFont="1" applyFill="1" applyBorder="1" applyAlignment="1">
      <alignment horizontal="right" wrapText="1"/>
    </xf>
    <xf numFmtId="4" fontId="6" fillId="3" borderId="3" xfId="0" applyNumberFormat="1" applyFont="1" applyFill="1" applyBorder="1" applyAlignment="1">
      <alignment horizontal="right" wrapText="1"/>
    </xf>
    <xf numFmtId="0" fontId="6" fillId="3" borderId="4" xfId="0" applyFont="1" applyFill="1" applyBorder="1" applyAlignment="1">
      <alignment horizontal="center" wrapText="1"/>
    </xf>
    <xf numFmtId="0" fontId="19" fillId="2" borderId="4" xfId="0" applyFont="1" applyFill="1" applyBorder="1" applyAlignment="1">
      <alignment horizontal="left" wrapText="1"/>
    </xf>
    <xf numFmtId="0" fontId="24" fillId="2" borderId="4" xfId="0" applyFont="1" applyFill="1" applyBorder="1" applyAlignment="1">
      <alignment horizontal="left" wrapText="1"/>
    </xf>
    <xf numFmtId="0" fontId="19" fillId="2" borderId="3" xfId="0" applyFont="1" applyFill="1" applyBorder="1" applyAlignment="1">
      <alignment horizontal="left" wrapText="1"/>
    </xf>
    <xf numFmtId="0" fontId="20" fillId="2" borderId="3" xfId="0" quotePrefix="1" applyFont="1" applyFill="1" applyBorder="1" applyAlignment="1">
      <alignment horizontal="left"/>
    </xf>
    <xf numFmtId="0" fontId="19" fillId="2" borderId="3" xfId="0" quotePrefix="1" applyFont="1" applyFill="1" applyBorder="1" applyAlignment="1">
      <alignment horizontal="left"/>
    </xf>
    <xf numFmtId="0" fontId="19" fillId="2" borderId="3" xfId="0" applyFont="1" applyFill="1" applyBorder="1" applyAlignment="1">
      <alignment horizontal="left"/>
    </xf>
    <xf numFmtId="0" fontId="20" fillId="2" borderId="3" xfId="0" applyFont="1" applyFill="1" applyBorder="1" applyAlignment="1">
      <alignment horizontal="left" wrapText="1"/>
    </xf>
    <xf numFmtId="0" fontId="20" fillId="2" borderId="3" xfId="0" quotePrefix="1" applyFont="1" applyFill="1" applyBorder="1" applyAlignment="1">
      <alignment horizontal="left" wrapText="1"/>
    </xf>
    <xf numFmtId="0" fontId="19" fillId="2" borderId="3" xfId="0" applyFont="1" applyFill="1" applyBorder="1" applyAlignment="1">
      <alignment wrapText="1"/>
    </xf>
    <xf numFmtId="0" fontId="20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0" fontId="7" fillId="2" borderId="3" xfId="0" quotePrefix="1" applyFont="1" applyFill="1" applyBorder="1" applyAlignment="1">
      <alignment horizontal="left"/>
    </xf>
    <xf numFmtId="0" fontId="7" fillId="2" borderId="3" xfId="0" quotePrefix="1" applyFont="1" applyFill="1" applyBorder="1" applyAlignment="1">
      <alignment horizontal="left" wrapText="1"/>
    </xf>
    <xf numFmtId="0" fontId="9" fillId="2" borderId="3" xfId="0" quotePrefix="1" applyFont="1" applyFill="1" applyBorder="1" applyAlignment="1">
      <alignment horizontal="left"/>
    </xf>
    <xf numFmtId="0" fontId="21" fillId="2" borderId="3" xfId="0" quotePrefix="1" applyFont="1" applyFill="1" applyBorder="1" applyAlignment="1">
      <alignment horizontal="left"/>
    </xf>
    <xf numFmtId="0" fontId="8" fillId="2" borderId="3" xfId="0" quotePrefix="1" applyFont="1" applyFill="1" applyBorder="1" applyAlignment="1">
      <alignment horizontal="left"/>
    </xf>
    <xf numFmtId="49" fontId="9" fillId="6" borderId="3" xfId="0" applyNumberFormat="1" applyFont="1" applyFill="1" applyBorder="1" applyAlignment="1">
      <alignment wrapText="1"/>
    </xf>
    <xf numFmtId="49" fontId="7" fillId="6" borderId="3" xfId="0" applyNumberFormat="1" applyFont="1" applyFill="1" applyBorder="1" applyAlignment="1">
      <alignment horizontal="left" wrapText="1"/>
    </xf>
    <xf numFmtId="49" fontId="7" fillId="5" borderId="3" xfId="0" applyNumberFormat="1" applyFont="1" applyFill="1" applyBorder="1" applyAlignment="1">
      <alignment horizontal="left" wrapText="1"/>
    </xf>
    <xf numFmtId="0" fontId="24" fillId="2" borderId="4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left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3" fontId="9" fillId="3" borderId="1" xfId="0" quotePrefix="1" applyNumberFormat="1" applyFont="1" applyFill="1" applyBorder="1" applyAlignment="1">
      <alignment horizontal="left" vertical="center" wrapText="1"/>
    </xf>
    <xf numFmtId="3" fontId="7" fillId="3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horizontal="center" vertical="center" wrapText="1"/>
    </xf>
    <xf numFmtId="3" fontId="11" fillId="0" borderId="0" xfId="0" applyNumberFormat="1" applyFont="1" applyAlignment="1">
      <alignment wrapText="1"/>
    </xf>
    <xf numFmtId="3" fontId="9" fillId="4" borderId="1" xfId="0" applyNumberFormat="1" applyFont="1" applyFill="1" applyBorder="1" applyAlignment="1">
      <alignment horizontal="left" vertical="center" wrapText="1"/>
    </xf>
    <xf numFmtId="3" fontId="9" fillId="4" borderId="2" xfId="0" applyNumberFormat="1" applyFont="1" applyFill="1" applyBorder="1" applyAlignment="1">
      <alignment horizontal="left" vertical="center" wrapText="1"/>
    </xf>
    <xf numFmtId="3" fontId="9" fillId="4" borderId="4" xfId="0" applyNumberFormat="1" applyFont="1" applyFill="1" applyBorder="1" applyAlignment="1">
      <alignment horizontal="left" vertical="center" wrapText="1"/>
    </xf>
    <xf numFmtId="3" fontId="9" fillId="3" borderId="1" xfId="0" applyNumberFormat="1" applyFont="1" applyFill="1" applyBorder="1" applyAlignment="1">
      <alignment horizontal="left" vertical="center" wrapText="1"/>
    </xf>
    <xf numFmtId="3" fontId="9" fillId="3" borderId="2" xfId="0" applyNumberFormat="1" applyFont="1" applyFill="1" applyBorder="1" applyAlignment="1">
      <alignment horizontal="left" vertical="center" wrapText="1"/>
    </xf>
    <xf numFmtId="3" fontId="9" fillId="3" borderId="4" xfId="0" applyNumberFormat="1" applyFont="1" applyFill="1" applyBorder="1" applyAlignment="1">
      <alignment horizontal="left" vertical="center" wrapText="1"/>
    </xf>
    <xf numFmtId="3" fontId="15" fillId="0" borderId="0" xfId="0" applyNumberFormat="1" applyFont="1" applyAlignment="1">
      <alignment horizontal="center" vertical="center" wrapText="1"/>
    </xf>
    <xf numFmtId="3" fontId="0" fillId="0" borderId="2" xfId="0" applyNumberFormat="1" applyBorder="1" applyAlignment="1">
      <alignment horizontal="left" vertical="center" wrapText="1"/>
    </xf>
    <xf numFmtId="3" fontId="0" fillId="0" borderId="4" xfId="0" applyNumberFormat="1" applyBorder="1" applyAlignment="1">
      <alignment horizontal="left" vertical="center" wrapText="1"/>
    </xf>
    <xf numFmtId="3" fontId="9" fillId="0" borderId="1" xfId="0" quotePrefix="1" applyNumberFormat="1" applyFont="1" applyBorder="1" applyAlignment="1">
      <alignment horizontal="left" vertical="center"/>
    </xf>
    <xf numFmtId="3" fontId="7" fillId="0" borderId="2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3" fontId="7" fillId="3" borderId="2" xfId="0" applyNumberFormat="1" applyFont="1" applyFill="1" applyBorder="1" applyAlignment="1">
      <alignment vertical="center"/>
    </xf>
    <xf numFmtId="3" fontId="9" fillId="0" borderId="1" xfId="0" applyNumberFormat="1" applyFont="1" applyBorder="1" applyAlignment="1">
      <alignment horizontal="left" vertical="center" wrapText="1"/>
    </xf>
    <xf numFmtId="3" fontId="7" fillId="0" borderId="2" xfId="0" applyNumberFormat="1" applyFont="1" applyBorder="1" applyAlignment="1">
      <alignment vertical="center" wrapText="1"/>
    </xf>
    <xf numFmtId="3" fontId="9" fillId="0" borderId="1" xfId="0" quotePrefix="1" applyNumberFormat="1" applyFont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4" fontId="5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24" fillId="2" borderId="1" xfId="0" applyFont="1" applyFill="1" applyBorder="1" applyAlignment="1">
      <alignment horizontal="center" wrapText="1"/>
    </xf>
    <xf numFmtId="0" fontId="24" fillId="2" borderId="2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center" wrapText="1"/>
    </xf>
    <xf numFmtId="0" fontId="19" fillId="2" borderId="2" xfId="0" applyFont="1" applyFill="1" applyBorder="1" applyAlignment="1">
      <alignment horizontal="center" wrapText="1"/>
    </xf>
    <xf numFmtId="0" fontId="19" fillId="2" borderId="4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20" fillId="0" borderId="2" xfId="0" applyFont="1" applyBorder="1" applyAlignment="1">
      <alignment horizontal="center" wrapText="1"/>
    </xf>
    <xf numFmtId="0" fontId="20" fillId="0" borderId="4" xfId="0" applyFont="1" applyBorder="1" applyAlignment="1">
      <alignment horizontal="center" wrapText="1"/>
    </xf>
    <xf numFmtId="0" fontId="19" fillId="0" borderId="2" xfId="0" applyFont="1" applyBorder="1" applyAlignment="1">
      <alignment horizontal="center" wrapText="1"/>
    </xf>
    <xf numFmtId="0" fontId="19" fillId="0" borderId="4" xfId="0" applyFont="1" applyBorder="1" applyAlignment="1">
      <alignment horizontal="center" wrapText="1"/>
    </xf>
  </cellXfs>
  <cellStyles count="1">
    <cellStyle name="Obič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0"/>
  <sheetViews>
    <sheetView tabSelected="1" workbookViewId="0">
      <selection activeCell="E7" sqref="E7"/>
    </sheetView>
  </sheetViews>
  <sheetFormatPr defaultRowHeight="15"/>
  <cols>
    <col min="5" max="8" width="25.28515625" customWidth="1"/>
  </cols>
  <sheetData>
    <row r="1" spans="1:8" ht="42" customHeight="1">
      <c r="A1" s="152" t="s">
        <v>283</v>
      </c>
      <c r="B1" s="152"/>
      <c r="C1" s="152"/>
      <c r="D1" s="152"/>
      <c r="E1" s="152"/>
      <c r="F1" s="152"/>
      <c r="G1" s="152"/>
      <c r="H1" s="152"/>
    </row>
    <row r="2" spans="1:8" ht="18">
      <c r="A2" s="3"/>
      <c r="B2" s="3"/>
      <c r="C2" s="3"/>
      <c r="D2" s="3"/>
      <c r="E2" s="3"/>
      <c r="F2" s="3"/>
      <c r="G2" s="3"/>
      <c r="H2" s="3"/>
    </row>
    <row r="3" spans="1:8" ht="15.75">
      <c r="A3" s="152" t="s">
        <v>22</v>
      </c>
      <c r="B3" s="152"/>
      <c r="C3" s="152"/>
      <c r="D3" s="152"/>
      <c r="E3" s="152"/>
      <c r="F3" s="152"/>
      <c r="G3" s="153"/>
      <c r="H3" s="153"/>
    </row>
    <row r="4" spans="1:8" ht="18">
      <c r="A4" s="3"/>
      <c r="B4" s="3"/>
      <c r="C4" s="3"/>
      <c r="D4" s="3"/>
      <c r="E4" s="3"/>
      <c r="F4" s="3"/>
      <c r="G4" s="4"/>
      <c r="H4" s="4"/>
    </row>
    <row r="5" spans="1:8" ht="15.75">
      <c r="A5" s="152" t="s">
        <v>27</v>
      </c>
      <c r="B5" s="154"/>
      <c r="C5" s="154"/>
      <c r="D5" s="154"/>
      <c r="E5" s="154"/>
      <c r="F5" s="154"/>
      <c r="G5" s="154"/>
      <c r="H5" s="154"/>
    </row>
    <row r="6" spans="1:8" ht="18">
      <c r="A6" s="1"/>
      <c r="B6" s="2"/>
      <c r="C6" s="2"/>
      <c r="D6" s="2"/>
      <c r="E6" s="5"/>
      <c r="F6" s="6"/>
      <c r="G6" s="6"/>
      <c r="H6" s="24" t="s">
        <v>33</v>
      </c>
    </row>
    <row r="7" spans="1:8" ht="25.5">
      <c r="A7" s="20"/>
      <c r="B7" s="21"/>
      <c r="C7" s="21"/>
      <c r="D7" s="22"/>
      <c r="E7" s="23"/>
      <c r="F7" s="87" t="s">
        <v>275</v>
      </c>
      <c r="G7" s="87" t="s">
        <v>267</v>
      </c>
      <c r="H7" s="87" t="s">
        <v>277</v>
      </c>
    </row>
    <row r="8" spans="1:8">
      <c r="A8" s="144" t="s">
        <v>0</v>
      </c>
      <c r="B8" s="138"/>
      <c r="C8" s="138"/>
      <c r="D8" s="138"/>
      <c r="E8" s="155"/>
      <c r="F8" s="89">
        <f t="shared" ref="F8:G8" si="0">F9+F10</f>
        <v>3043164</v>
      </c>
      <c r="G8" s="89">
        <f t="shared" si="0"/>
        <v>-68130</v>
      </c>
      <c r="H8" s="89">
        <f>(F8+G8)</f>
        <v>2975034</v>
      </c>
    </row>
    <row r="9" spans="1:8">
      <c r="A9" s="156" t="s">
        <v>34</v>
      </c>
      <c r="B9" s="157"/>
      <c r="C9" s="157"/>
      <c r="D9" s="157"/>
      <c r="E9" s="151"/>
      <c r="F9" s="90">
        <v>3043164</v>
      </c>
      <c r="G9" s="90">
        <v>-68130</v>
      </c>
      <c r="H9" s="89">
        <f t="shared" ref="H9:H14" si="1">(F9+G9)</f>
        <v>2975034</v>
      </c>
    </row>
    <row r="10" spans="1:8">
      <c r="A10" s="150" t="s">
        <v>35</v>
      </c>
      <c r="B10" s="151"/>
      <c r="C10" s="151"/>
      <c r="D10" s="151"/>
      <c r="E10" s="151"/>
      <c r="F10" s="90"/>
      <c r="G10" s="90"/>
      <c r="H10" s="89">
        <f t="shared" si="1"/>
        <v>0</v>
      </c>
    </row>
    <row r="11" spans="1:8">
      <c r="A11" s="66" t="s">
        <v>1</v>
      </c>
      <c r="B11" s="67"/>
      <c r="C11" s="67"/>
      <c r="D11" s="67"/>
      <c r="E11" s="67"/>
      <c r="F11" s="89">
        <f t="shared" ref="F11:H11" si="2">F12+F13</f>
        <v>3007095.31</v>
      </c>
      <c r="G11" s="89">
        <f t="shared" si="2"/>
        <v>-38316.31</v>
      </c>
      <c r="H11" s="89">
        <f t="shared" si="2"/>
        <v>2968779</v>
      </c>
    </row>
    <row r="12" spans="1:8">
      <c r="A12" s="158" t="s">
        <v>36</v>
      </c>
      <c r="B12" s="157"/>
      <c r="C12" s="157"/>
      <c r="D12" s="157"/>
      <c r="E12" s="157"/>
      <c r="F12" s="90">
        <v>2915087.31</v>
      </c>
      <c r="G12" s="90">
        <v>31512.69</v>
      </c>
      <c r="H12" s="89">
        <f t="shared" si="1"/>
        <v>2946600</v>
      </c>
    </row>
    <row r="13" spans="1:8">
      <c r="A13" s="150" t="s">
        <v>37</v>
      </c>
      <c r="B13" s="151"/>
      <c r="C13" s="151"/>
      <c r="D13" s="151"/>
      <c r="E13" s="151"/>
      <c r="F13" s="90">
        <v>92008</v>
      </c>
      <c r="G13" s="90">
        <v>-69829</v>
      </c>
      <c r="H13" s="89">
        <f t="shared" si="1"/>
        <v>22179</v>
      </c>
    </row>
    <row r="14" spans="1:8">
      <c r="A14" s="137" t="s">
        <v>54</v>
      </c>
      <c r="B14" s="138"/>
      <c r="C14" s="138"/>
      <c r="D14" s="138"/>
      <c r="E14" s="138"/>
      <c r="F14" s="89">
        <f t="shared" ref="F14:G14" si="3">F8-F11</f>
        <v>36068.689999999944</v>
      </c>
      <c r="G14" s="89">
        <f t="shared" si="3"/>
        <v>-29813.690000000002</v>
      </c>
      <c r="H14" s="89">
        <f t="shared" si="1"/>
        <v>6254.9999999999418</v>
      </c>
    </row>
    <row r="15" spans="1:8" ht="18">
      <c r="A15" s="68"/>
      <c r="B15" s="69"/>
      <c r="C15" s="69"/>
      <c r="D15" s="69"/>
      <c r="E15" s="69"/>
      <c r="F15" s="70"/>
      <c r="G15" s="70"/>
      <c r="H15" s="70"/>
    </row>
    <row r="16" spans="1:8" ht="15.75">
      <c r="A16" s="139" t="s">
        <v>28</v>
      </c>
      <c r="B16" s="140"/>
      <c r="C16" s="140"/>
      <c r="D16" s="140"/>
      <c r="E16" s="140"/>
      <c r="F16" s="140"/>
      <c r="G16" s="140"/>
      <c r="H16" s="140"/>
    </row>
    <row r="17" spans="1:8" ht="18">
      <c r="A17" s="68"/>
      <c r="B17" s="69"/>
      <c r="C17" s="69"/>
      <c r="D17" s="69"/>
      <c r="E17" s="69"/>
      <c r="F17" s="70"/>
      <c r="G17" s="70"/>
      <c r="H17" s="70"/>
    </row>
    <row r="18" spans="1:8" ht="25.5">
      <c r="A18" s="71"/>
      <c r="B18" s="72"/>
      <c r="C18" s="72"/>
      <c r="D18" s="73"/>
      <c r="E18" s="74"/>
      <c r="F18" s="87" t="s">
        <v>275</v>
      </c>
      <c r="G18" s="87" t="s">
        <v>267</v>
      </c>
      <c r="H18" s="87" t="s">
        <v>277</v>
      </c>
    </row>
    <row r="19" spans="1:8">
      <c r="A19" s="150" t="s">
        <v>38</v>
      </c>
      <c r="B19" s="151"/>
      <c r="C19" s="151"/>
      <c r="D19" s="151"/>
      <c r="E19" s="151"/>
      <c r="F19" s="90"/>
      <c r="G19" s="90"/>
      <c r="H19" s="89">
        <f t="shared" ref="H19:H22" si="4">(F19+G19)</f>
        <v>0</v>
      </c>
    </row>
    <row r="20" spans="1:8">
      <c r="A20" s="150" t="s">
        <v>39</v>
      </c>
      <c r="B20" s="151"/>
      <c r="C20" s="151"/>
      <c r="D20" s="151"/>
      <c r="E20" s="151"/>
      <c r="F20" s="90"/>
      <c r="G20" s="90"/>
      <c r="H20" s="89">
        <f t="shared" si="4"/>
        <v>0</v>
      </c>
    </row>
    <row r="21" spans="1:8">
      <c r="A21" s="137" t="s">
        <v>2</v>
      </c>
      <c r="B21" s="138"/>
      <c r="C21" s="138"/>
      <c r="D21" s="138"/>
      <c r="E21" s="138"/>
      <c r="F21" s="89">
        <f t="shared" ref="F21:G21" si="5">F19-F20</f>
        <v>0</v>
      </c>
      <c r="G21" s="89">
        <f t="shared" si="5"/>
        <v>0</v>
      </c>
      <c r="H21" s="89">
        <f t="shared" si="4"/>
        <v>0</v>
      </c>
    </row>
    <row r="22" spans="1:8">
      <c r="A22" s="137" t="s">
        <v>55</v>
      </c>
      <c r="B22" s="138"/>
      <c r="C22" s="138"/>
      <c r="D22" s="138"/>
      <c r="E22" s="138"/>
      <c r="F22" s="89">
        <f t="shared" ref="F22:G22" si="6">F14+F21</f>
        <v>36068.689999999944</v>
      </c>
      <c r="G22" s="89">
        <f t="shared" si="6"/>
        <v>-29813.690000000002</v>
      </c>
      <c r="H22" s="89">
        <f t="shared" si="4"/>
        <v>6254.9999999999418</v>
      </c>
    </row>
    <row r="23" spans="1:8" ht="18">
      <c r="A23" s="75"/>
      <c r="B23" s="69"/>
      <c r="C23" s="69"/>
      <c r="D23" s="69"/>
      <c r="E23" s="69"/>
      <c r="F23" s="70"/>
      <c r="G23" s="70"/>
      <c r="H23" s="70"/>
    </row>
    <row r="24" spans="1:8" ht="15.75">
      <c r="A24" s="139" t="s">
        <v>56</v>
      </c>
      <c r="B24" s="140"/>
      <c r="C24" s="140"/>
      <c r="D24" s="140"/>
      <c r="E24" s="140"/>
      <c r="F24" s="140"/>
      <c r="G24" s="140"/>
      <c r="H24" s="140"/>
    </row>
    <row r="25" spans="1:8" ht="15.75">
      <c r="A25" s="76"/>
      <c r="B25" s="77"/>
      <c r="C25" s="77"/>
      <c r="D25" s="77"/>
      <c r="E25" s="77"/>
      <c r="F25" s="77"/>
      <c r="G25" s="77"/>
      <c r="H25" s="77"/>
    </row>
    <row r="26" spans="1:8" ht="25.5">
      <c r="A26" s="71"/>
      <c r="B26" s="72"/>
      <c r="C26" s="72"/>
      <c r="D26" s="73"/>
      <c r="E26" s="74"/>
      <c r="F26" s="87" t="s">
        <v>275</v>
      </c>
      <c r="G26" s="87" t="s">
        <v>267</v>
      </c>
      <c r="H26" s="87" t="s">
        <v>277</v>
      </c>
    </row>
    <row r="27" spans="1:8" ht="15" customHeight="1">
      <c r="A27" s="141" t="s">
        <v>57</v>
      </c>
      <c r="B27" s="142"/>
      <c r="C27" s="142"/>
      <c r="D27" s="142"/>
      <c r="E27" s="143"/>
      <c r="F27" s="91">
        <v>-36068.69</v>
      </c>
      <c r="G27" s="91">
        <v>0</v>
      </c>
      <c r="H27" s="89">
        <f t="shared" ref="H27:H29" si="7">(F27+G27)</f>
        <v>-36068.69</v>
      </c>
    </row>
    <row r="28" spans="1:8" ht="15" customHeight="1">
      <c r="A28" s="137" t="s">
        <v>58</v>
      </c>
      <c r="B28" s="138"/>
      <c r="C28" s="138"/>
      <c r="D28" s="138"/>
      <c r="E28" s="138"/>
      <c r="F28" s="93">
        <v>0</v>
      </c>
      <c r="G28" s="93">
        <v>6255</v>
      </c>
      <c r="H28" s="89">
        <f t="shared" si="7"/>
        <v>6255</v>
      </c>
    </row>
    <row r="29" spans="1:8" ht="45" customHeight="1">
      <c r="A29" s="144" t="s">
        <v>59</v>
      </c>
      <c r="B29" s="145"/>
      <c r="C29" s="145"/>
      <c r="D29" s="145"/>
      <c r="E29" s="146"/>
      <c r="F29" s="93">
        <f t="shared" ref="F29" si="8">F14+F21+F27-F28</f>
        <v>-5.8207660913467407E-11</v>
      </c>
      <c r="G29" s="93">
        <v>-29813.69</v>
      </c>
      <c r="H29" s="89">
        <f t="shared" si="7"/>
        <v>-29813.690000000057</v>
      </c>
    </row>
    <row r="30" spans="1:8" ht="15.75">
      <c r="A30" s="78"/>
      <c r="B30" s="79"/>
      <c r="C30" s="79"/>
      <c r="D30" s="79"/>
      <c r="E30" s="79"/>
      <c r="F30" s="79"/>
      <c r="G30" s="79"/>
      <c r="H30" s="79"/>
    </row>
    <row r="31" spans="1:8" ht="15.75">
      <c r="A31" s="147" t="s">
        <v>53</v>
      </c>
      <c r="B31" s="147"/>
      <c r="C31" s="147"/>
      <c r="D31" s="147"/>
      <c r="E31" s="147"/>
      <c r="F31" s="147"/>
      <c r="G31" s="147"/>
      <c r="H31" s="147"/>
    </row>
    <row r="32" spans="1:8" ht="18">
      <c r="A32" s="80"/>
      <c r="B32" s="81"/>
      <c r="C32" s="81"/>
      <c r="D32" s="81"/>
      <c r="E32" s="81"/>
      <c r="F32" s="82"/>
      <c r="G32" s="82"/>
      <c r="H32" s="82"/>
    </row>
    <row r="33" spans="1:8" ht="25.5">
      <c r="A33" s="83"/>
      <c r="B33" s="84"/>
      <c r="C33" s="84"/>
      <c r="D33" s="85"/>
      <c r="E33" s="86"/>
      <c r="F33" s="87" t="s">
        <v>275</v>
      </c>
      <c r="G33" s="87" t="s">
        <v>267</v>
      </c>
      <c r="H33" s="87" t="s">
        <v>277</v>
      </c>
    </row>
    <row r="34" spans="1:8">
      <c r="A34" s="141" t="s">
        <v>57</v>
      </c>
      <c r="B34" s="142"/>
      <c r="C34" s="142"/>
      <c r="D34" s="142"/>
      <c r="E34" s="143"/>
      <c r="F34" s="91">
        <v>-36068.69</v>
      </c>
      <c r="G34" s="91">
        <v>0</v>
      </c>
      <c r="H34" s="89">
        <f t="shared" ref="H34:H35" si="9">(F34+G34)</f>
        <v>-36068.69</v>
      </c>
    </row>
    <row r="35" spans="1:8" ht="28.5" customHeight="1">
      <c r="A35" s="141" t="s">
        <v>60</v>
      </c>
      <c r="B35" s="142"/>
      <c r="C35" s="142"/>
      <c r="D35" s="142"/>
      <c r="E35" s="143"/>
      <c r="F35" s="91">
        <v>0</v>
      </c>
      <c r="G35" s="91">
        <v>-6255</v>
      </c>
      <c r="H35" s="89">
        <f t="shared" si="9"/>
        <v>-6255</v>
      </c>
    </row>
    <row r="36" spans="1:8">
      <c r="A36" s="141" t="s">
        <v>61</v>
      </c>
      <c r="B36" s="148"/>
      <c r="C36" s="148"/>
      <c r="D36" s="148"/>
      <c r="E36" s="149"/>
      <c r="F36" s="91">
        <v>0</v>
      </c>
      <c r="G36" s="91">
        <v>0</v>
      </c>
      <c r="H36" s="92">
        <v>0</v>
      </c>
    </row>
    <row r="37" spans="1:8" ht="15" customHeight="1">
      <c r="A37" s="137" t="s">
        <v>58</v>
      </c>
      <c r="B37" s="138"/>
      <c r="C37" s="138"/>
      <c r="D37" s="138"/>
      <c r="E37" s="138"/>
      <c r="F37" s="94">
        <f t="shared" ref="F37:H37" si="10">F34-F35+F36</f>
        <v>-36068.69</v>
      </c>
      <c r="G37" s="94">
        <f t="shared" si="10"/>
        <v>6255</v>
      </c>
      <c r="H37" s="95">
        <f t="shared" si="10"/>
        <v>-29813.690000000002</v>
      </c>
    </row>
    <row r="38" spans="1:8" ht="17.25" customHeight="1"/>
    <row r="39" spans="1:8">
      <c r="A39" s="135"/>
      <c r="B39" s="136"/>
      <c r="C39" s="136"/>
      <c r="D39" s="136"/>
      <c r="E39" s="136"/>
      <c r="F39" s="136"/>
      <c r="G39" s="136"/>
      <c r="H39" s="136"/>
    </row>
    <row r="40" spans="1:8" ht="9" customHeight="1"/>
  </sheetData>
  <mergeCells count="24">
    <mergeCell ref="A20:E20"/>
    <mergeCell ref="A1:H1"/>
    <mergeCell ref="A3:H3"/>
    <mergeCell ref="A5:H5"/>
    <mergeCell ref="A8:E8"/>
    <mergeCell ref="A9:E9"/>
    <mergeCell ref="A10:E10"/>
    <mergeCell ref="A12:E12"/>
    <mergeCell ref="A13:E13"/>
    <mergeCell ref="A14:E14"/>
    <mergeCell ref="A16:H16"/>
    <mergeCell ref="A19:E19"/>
    <mergeCell ref="A39:H39"/>
    <mergeCell ref="A21:E21"/>
    <mergeCell ref="A22:E22"/>
    <mergeCell ref="A24:H24"/>
    <mergeCell ref="A27:E27"/>
    <mergeCell ref="A28:E28"/>
    <mergeCell ref="A29:E29"/>
    <mergeCell ref="A31:H31"/>
    <mergeCell ref="A34:E34"/>
    <mergeCell ref="A35:E35"/>
    <mergeCell ref="A36:E36"/>
    <mergeCell ref="A37:E3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02"/>
  <sheetViews>
    <sheetView topLeftCell="A133" workbookViewId="0">
      <selection activeCell="O142" sqref="O142"/>
    </sheetView>
  </sheetViews>
  <sheetFormatPr defaultRowHeight="15"/>
  <cols>
    <col min="1" max="1" width="7.42578125" bestFit="1" customWidth="1"/>
    <col min="2" max="2" width="5" customWidth="1"/>
    <col min="3" max="3" width="8" customWidth="1"/>
    <col min="4" max="4" width="5.28515625" customWidth="1"/>
    <col min="5" max="6" width="6.140625" customWidth="1"/>
    <col min="7" max="7" width="49.42578125" customWidth="1"/>
    <col min="8" max="8" width="13.140625" customWidth="1"/>
    <col min="9" max="9" width="14.7109375" customWidth="1"/>
    <col min="10" max="10" width="15.140625" customWidth="1"/>
  </cols>
  <sheetData>
    <row r="1" spans="1:11" ht="42" customHeight="1">
      <c r="A1" s="152" t="s">
        <v>276</v>
      </c>
      <c r="B1" s="152"/>
      <c r="C1" s="152"/>
      <c r="D1" s="152"/>
      <c r="E1" s="152"/>
      <c r="F1" s="152"/>
      <c r="G1" s="152"/>
      <c r="H1" s="152"/>
      <c r="I1" s="152"/>
      <c r="J1" s="152"/>
    </row>
    <row r="2" spans="1:11" ht="18" customHeigh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1" ht="15.75" customHeight="1">
      <c r="A3" s="152" t="s">
        <v>22</v>
      </c>
      <c r="B3" s="152"/>
      <c r="C3" s="152"/>
      <c r="D3" s="152"/>
      <c r="E3" s="152"/>
      <c r="F3" s="152"/>
      <c r="G3" s="152"/>
      <c r="H3" s="152"/>
      <c r="I3" s="152"/>
      <c r="J3" s="152"/>
    </row>
    <row r="4" spans="1:11" ht="18">
      <c r="A4" s="3"/>
      <c r="B4" s="3"/>
      <c r="C4" s="3"/>
      <c r="D4" s="3"/>
      <c r="E4" s="3"/>
      <c r="F4" s="3"/>
      <c r="G4" s="3"/>
      <c r="H4" s="3"/>
      <c r="I4" s="4"/>
      <c r="J4" s="4"/>
    </row>
    <row r="5" spans="1:11" ht="18" customHeight="1">
      <c r="A5" s="152" t="s">
        <v>4</v>
      </c>
      <c r="B5" s="152"/>
      <c r="C5" s="152"/>
      <c r="D5" s="152"/>
      <c r="E5" s="152"/>
      <c r="F5" s="152"/>
      <c r="G5" s="152"/>
      <c r="H5" s="152"/>
      <c r="I5" s="152"/>
      <c r="J5" s="152"/>
    </row>
    <row r="6" spans="1:11" ht="18">
      <c r="A6" s="3"/>
      <c r="B6" s="3"/>
      <c r="C6" s="3"/>
      <c r="D6" s="3"/>
      <c r="E6" s="3"/>
      <c r="F6" s="3"/>
      <c r="G6" s="3"/>
      <c r="H6" s="3"/>
      <c r="I6" s="4"/>
      <c r="J6" s="4"/>
    </row>
    <row r="7" spans="1:11" ht="15.75" customHeight="1">
      <c r="A7" s="152" t="s">
        <v>40</v>
      </c>
      <c r="B7" s="152"/>
      <c r="C7" s="152"/>
      <c r="D7" s="152"/>
      <c r="E7" s="152"/>
      <c r="F7" s="152"/>
      <c r="G7" s="152"/>
      <c r="H7" s="152"/>
      <c r="I7" s="152"/>
      <c r="J7" s="152"/>
    </row>
    <row r="8" spans="1:11" ht="18">
      <c r="A8" s="3"/>
      <c r="B8" s="3"/>
      <c r="C8" s="3"/>
      <c r="D8" s="3"/>
      <c r="E8" s="3"/>
      <c r="F8" s="3"/>
      <c r="G8" s="3"/>
      <c r="H8" s="3"/>
      <c r="I8" s="4"/>
      <c r="J8" s="4"/>
    </row>
    <row r="9" spans="1:11" ht="26.25" customHeight="1">
      <c r="A9" s="29" t="s">
        <v>5</v>
      </c>
      <c r="B9" s="31" t="s">
        <v>6</v>
      </c>
      <c r="C9" s="31" t="s">
        <v>62</v>
      </c>
      <c r="D9" s="31" t="s">
        <v>63</v>
      </c>
      <c r="E9" s="31" t="s">
        <v>77</v>
      </c>
      <c r="F9" s="88" t="s">
        <v>253</v>
      </c>
      <c r="G9" s="31" t="s">
        <v>3</v>
      </c>
      <c r="H9" s="87" t="s">
        <v>275</v>
      </c>
      <c r="I9" s="88" t="s">
        <v>267</v>
      </c>
      <c r="J9" s="87" t="s">
        <v>277</v>
      </c>
    </row>
    <row r="10" spans="1:11">
      <c r="A10" s="7"/>
      <c r="B10" s="7"/>
      <c r="C10" s="7"/>
      <c r="D10" s="7"/>
      <c r="E10" s="7"/>
      <c r="F10" s="7"/>
      <c r="G10" s="7" t="s">
        <v>0</v>
      </c>
      <c r="H10" s="32">
        <f>H11</f>
        <v>3043164</v>
      </c>
      <c r="I10" s="32">
        <f>I11</f>
        <v>-68130</v>
      </c>
      <c r="J10" s="32">
        <f>SUM(H10+I10)</f>
        <v>2975034</v>
      </c>
    </row>
    <row r="11" spans="1:11">
      <c r="A11" s="7">
        <v>6</v>
      </c>
      <c r="B11" s="7"/>
      <c r="C11" s="7"/>
      <c r="D11" s="7"/>
      <c r="E11" s="7"/>
      <c r="F11" s="7"/>
      <c r="G11" s="7" t="s">
        <v>7</v>
      </c>
      <c r="H11" s="32">
        <f>H12+H26+H30+H33+H39+H42</f>
        <v>3043164</v>
      </c>
      <c r="I11" s="32">
        <f>I12+I26+I30+I33+L35+I42</f>
        <v>-68130</v>
      </c>
      <c r="J11" s="32">
        <f t="shared" ref="J11:J47" si="0">SUM(H11+I11)</f>
        <v>2975034</v>
      </c>
      <c r="K11">
        <v>5</v>
      </c>
    </row>
    <row r="12" spans="1:11" ht="25.5">
      <c r="A12" s="7"/>
      <c r="B12" s="7">
        <v>63</v>
      </c>
      <c r="C12" s="7"/>
      <c r="D12" s="7"/>
      <c r="E12" s="7"/>
      <c r="F12" s="7"/>
      <c r="G12" s="7" t="s">
        <v>29</v>
      </c>
      <c r="H12" s="32">
        <f t="shared" ref="H12:I12" si="1">H13+H19</f>
        <v>7680</v>
      </c>
      <c r="I12" s="32">
        <f t="shared" si="1"/>
        <v>0</v>
      </c>
      <c r="J12" s="32">
        <f t="shared" si="0"/>
        <v>7680</v>
      </c>
    </row>
    <row r="13" spans="1:11">
      <c r="A13" s="7"/>
      <c r="B13" s="11"/>
      <c r="C13" s="11">
        <v>633</v>
      </c>
      <c r="D13" s="11"/>
      <c r="E13" s="11"/>
      <c r="F13" s="11"/>
      <c r="G13" s="11" t="s">
        <v>229</v>
      </c>
      <c r="H13" s="32">
        <f t="shared" ref="H13" si="2">H14</f>
        <v>1200</v>
      </c>
      <c r="I13" s="33">
        <v>0</v>
      </c>
      <c r="J13" s="32">
        <f t="shared" si="0"/>
        <v>1200</v>
      </c>
    </row>
    <row r="14" spans="1:11">
      <c r="A14" s="8"/>
      <c r="B14" s="8"/>
      <c r="C14" s="8"/>
      <c r="D14" s="8">
        <v>6331</v>
      </c>
      <c r="E14" s="8"/>
      <c r="F14" s="8"/>
      <c r="G14" s="42" t="s">
        <v>230</v>
      </c>
      <c r="H14" s="34">
        <v>1200</v>
      </c>
      <c r="I14" s="35">
        <v>0</v>
      </c>
      <c r="J14" s="32">
        <f t="shared" si="0"/>
        <v>1200</v>
      </c>
    </row>
    <row r="15" spans="1:11">
      <c r="A15" s="8"/>
      <c r="B15" s="8"/>
      <c r="C15" s="8"/>
      <c r="D15" s="8"/>
      <c r="E15" s="8">
        <v>63313</v>
      </c>
      <c r="F15" s="8">
        <v>512</v>
      </c>
      <c r="G15" s="11" t="s">
        <v>231</v>
      </c>
      <c r="H15" s="34">
        <v>1200</v>
      </c>
      <c r="I15" s="35">
        <v>0</v>
      </c>
      <c r="J15" s="32">
        <f t="shared" si="0"/>
        <v>1200</v>
      </c>
    </row>
    <row r="16" spans="1:11">
      <c r="A16" s="8"/>
      <c r="B16" s="8"/>
      <c r="C16" s="8">
        <v>634</v>
      </c>
      <c r="D16" s="8"/>
      <c r="E16" s="8"/>
      <c r="F16" s="8"/>
      <c r="G16" s="11" t="s">
        <v>218</v>
      </c>
      <c r="H16" s="34">
        <v>0</v>
      </c>
      <c r="I16" s="35"/>
      <c r="J16" s="32">
        <f t="shared" si="0"/>
        <v>0</v>
      </c>
    </row>
    <row r="17" spans="1:10">
      <c r="A17" s="8"/>
      <c r="B17" s="8"/>
      <c r="C17" s="8"/>
      <c r="D17" s="8">
        <v>6341</v>
      </c>
      <c r="E17" s="8"/>
      <c r="F17" s="8"/>
      <c r="G17" s="11" t="s">
        <v>219</v>
      </c>
      <c r="H17" s="34">
        <v>0</v>
      </c>
      <c r="I17" s="35"/>
      <c r="J17" s="32">
        <f t="shared" si="0"/>
        <v>0</v>
      </c>
    </row>
    <row r="18" spans="1:10">
      <c r="A18" s="8"/>
      <c r="B18" s="8"/>
      <c r="C18" s="8"/>
      <c r="D18" s="8"/>
      <c r="E18" s="8">
        <v>63414</v>
      </c>
      <c r="F18" s="8">
        <v>512</v>
      </c>
      <c r="G18" s="11" t="s">
        <v>220</v>
      </c>
      <c r="H18" s="34"/>
      <c r="I18" s="35"/>
      <c r="J18" s="32">
        <f t="shared" si="0"/>
        <v>0</v>
      </c>
    </row>
    <row r="19" spans="1:10" ht="25.5">
      <c r="A19" s="7"/>
      <c r="B19" s="11"/>
      <c r="C19" s="11">
        <v>636</v>
      </c>
      <c r="D19" s="11"/>
      <c r="E19" s="11"/>
      <c r="F19" s="11"/>
      <c r="G19" s="36" t="s">
        <v>64</v>
      </c>
      <c r="H19" s="32">
        <f t="shared" ref="H19:I20" si="3">H20</f>
        <v>6480</v>
      </c>
      <c r="I19" s="32">
        <f t="shared" si="3"/>
        <v>0</v>
      </c>
      <c r="J19" s="32">
        <f t="shared" si="0"/>
        <v>6480</v>
      </c>
    </row>
    <row r="20" spans="1:10" ht="25.5">
      <c r="A20" s="8"/>
      <c r="B20" s="8"/>
      <c r="C20" s="8"/>
      <c r="D20" s="8">
        <v>6361</v>
      </c>
      <c r="E20" s="8"/>
      <c r="F20" s="8"/>
      <c r="G20" s="36" t="s">
        <v>65</v>
      </c>
      <c r="H20" s="32">
        <f t="shared" si="3"/>
        <v>6480</v>
      </c>
      <c r="I20" s="33">
        <v>0</v>
      </c>
      <c r="J20" s="32">
        <f t="shared" si="0"/>
        <v>6480</v>
      </c>
    </row>
    <row r="21" spans="1:10" ht="25.5">
      <c r="A21" s="8"/>
      <c r="B21" s="8"/>
      <c r="C21" s="8"/>
      <c r="D21" s="8"/>
      <c r="E21" s="8">
        <v>63612</v>
      </c>
      <c r="F21" s="8">
        <v>512</v>
      </c>
      <c r="G21" s="36" t="s">
        <v>66</v>
      </c>
      <c r="H21" s="34">
        <v>6480</v>
      </c>
      <c r="I21" s="35">
        <v>0</v>
      </c>
      <c r="J21" s="34">
        <f t="shared" si="0"/>
        <v>6480</v>
      </c>
    </row>
    <row r="22" spans="1:10">
      <c r="A22" s="8"/>
      <c r="B22" s="19">
        <v>64</v>
      </c>
      <c r="C22" s="19"/>
      <c r="D22" s="19"/>
      <c r="E22" s="19"/>
      <c r="F22" s="19"/>
      <c r="G22" s="40" t="s">
        <v>251</v>
      </c>
      <c r="H22" s="32"/>
      <c r="I22" s="33"/>
      <c r="J22" s="32">
        <f t="shared" si="0"/>
        <v>0</v>
      </c>
    </row>
    <row r="23" spans="1:10">
      <c r="A23" s="8"/>
      <c r="B23" s="8"/>
      <c r="C23" s="8">
        <v>641</v>
      </c>
      <c r="D23" s="8"/>
      <c r="E23" s="8"/>
      <c r="F23" s="8"/>
      <c r="G23" s="36" t="s">
        <v>250</v>
      </c>
      <c r="H23" s="34"/>
      <c r="I23" s="35"/>
      <c r="J23" s="32">
        <f t="shared" si="0"/>
        <v>0</v>
      </c>
    </row>
    <row r="24" spans="1:10">
      <c r="A24" s="8"/>
      <c r="B24" s="8"/>
      <c r="C24" s="8"/>
      <c r="D24" s="8">
        <v>6413</v>
      </c>
      <c r="E24" s="8"/>
      <c r="F24" s="8"/>
      <c r="G24" s="36" t="s">
        <v>249</v>
      </c>
      <c r="H24" s="34"/>
      <c r="I24" s="35"/>
      <c r="J24" s="32">
        <f t="shared" si="0"/>
        <v>0</v>
      </c>
    </row>
    <row r="25" spans="1:10">
      <c r="A25" s="8"/>
      <c r="B25" s="8"/>
      <c r="C25" s="8"/>
      <c r="D25" s="8"/>
      <c r="E25" s="8">
        <v>64132</v>
      </c>
      <c r="F25" s="8">
        <v>432</v>
      </c>
      <c r="G25" s="36" t="s">
        <v>248</v>
      </c>
      <c r="H25" s="34"/>
      <c r="I25" s="35"/>
      <c r="J25" s="32">
        <f t="shared" si="0"/>
        <v>0</v>
      </c>
    </row>
    <row r="26" spans="1:10" ht="25.5">
      <c r="A26" s="7"/>
      <c r="B26" s="7">
        <v>65</v>
      </c>
      <c r="C26" s="7"/>
      <c r="D26" s="7"/>
      <c r="E26" s="7"/>
      <c r="F26" s="7"/>
      <c r="G26" s="37" t="s">
        <v>67</v>
      </c>
      <c r="H26" s="32">
        <f>H27</f>
        <v>1584000</v>
      </c>
      <c r="I26" s="32">
        <f t="shared" ref="I26" si="4">I27</f>
        <v>-69000</v>
      </c>
      <c r="J26" s="32">
        <f t="shared" si="0"/>
        <v>1515000</v>
      </c>
    </row>
    <row r="27" spans="1:10">
      <c r="A27" s="8"/>
      <c r="B27" s="8"/>
      <c r="C27" s="8">
        <v>652</v>
      </c>
      <c r="D27" s="8"/>
      <c r="E27" s="8"/>
      <c r="F27" s="8"/>
      <c r="G27" s="38" t="s">
        <v>68</v>
      </c>
      <c r="H27" s="32">
        <f>H29</f>
        <v>1584000</v>
      </c>
      <c r="I27" s="32">
        <f t="shared" ref="I27" si="5">I29</f>
        <v>-69000</v>
      </c>
      <c r="J27" s="32">
        <f t="shared" si="0"/>
        <v>1515000</v>
      </c>
    </row>
    <row r="28" spans="1:10">
      <c r="A28" s="8"/>
      <c r="B28" s="8"/>
      <c r="C28" s="9"/>
      <c r="D28" s="8">
        <v>6526</v>
      </c>
      <c r="E28" s="9"/>
      <c r="F28" s="9"/>
      <c r="G28" s="38" t="s">
        <v>69</v>
      </c>
      <c r="H28" s="32">
        <f t="shared" ref="H28:I28" si="6">H29</f>
        <v>1584000</v>
      </c>
      <c r="I28" s="32">
        <f t="shared" si="6"/>
        <v>-69000</v>
      </c>
      <c r="J28" s="32">
        <f t="shared" si="0"/>
        <v>1515000</v>
      </c>
    </row>
    <row r="29" spans="1:10">
      <c r="A29" s="8"/>
      <c r="B29" s="8"/>
      <c r="C29" s="9"/>
      <c r="D29" s="9"/>
      <c r="E29" s="8">
        <v>65264</v>
      </c>
      <c r="F29" s="8">
        <v>432</v>
      </c>
      <c r="G29" s="43" t="s">
        <v>70</v>
      </c>
      <c r="H29" s="34">
        <v>1584000</v>
      </c>
      <c r="I29" s="35">
        <v>-69000</v>
      </c>
      <c r="J29" s="34">
        <f t="shared" si="0"/>
        <v>1515000</v>
      </c>
    </row>
    <row r="30" spans="1:10" ht="25.5">
      <c r="A30" s="19"/>
      <c r="B30" s="19">
        <v>66</v>
      </c>
      <c r="C30" s="39"/>
      <c r="D30" s="39"/>
      <c r="E30" s="39"/>
      <c r="F30" s="39"/>
      <c r="G30" s="7" t="s">
        <v>71</v>
      </c>
      <c r="H30" s="32">
        <f t="shared" ref="H30:I31" si="7">H31</f>
        <v>0</v>
      </c>
      <c r="I30" s="32">
        <f t="shared" si="7"/>
        <v>0</v>
      </c>
      <c r="J30" s="32">
        <f t="shared" si="0"/>
        <v>0</v>
      </c>
    </row>
    <row r="31" spans="1:10">
      <c r="A31" s="8"/>
      <c r="B31" s="19"/>
      <c r="C31" s="8">
        <v>661</v>
      </c>
      <c r="D31" s="9"/>
      <c r="E31" s="9"/>
      <c r="F31" s="9"/>
      <c r="G31" s="11" t="s">
        <v>72</v>
      </c>
      <c r="H31" s="32">
        <f t="shared" si="7"/>
        <v>0</v>
      </c>
      <c r="I31" s="32"/>
      <c r="J31" s="32">
        <f t="shared" si="0"/>
        <v>0</v>
      </c>
    </row>
    <row r="32" spans="1:10">
      <c r="A32" s="8"/>
      <c r="B32" s="19"/>
      <c r="C32" s="9"/>
      <c r="D32" s="8">
        <v>6614</v>
      </c>
      <c r="E32" s="9"/>
      <c r="F32" s="9"/>
      <c r="G32" s="11" t="s">
        <v>73</v>
      </c>
      <c r="H32" s="34">
        <v>0</v>
      </c>
      <c r="I32" s="34"/>
      <c r="J32" s="32">
        <f t="shared" si="0"/>
        <v>0</v>
      </c>
    </row>
    <row r="33" spans="1:10" ht="25.5">
      <c r="A33" s="7"/>
      <c r="B33" s="7">
        <v>67</v>
      </c>
      <c r="C33" s="7"/>
      <c r="D33" s="7"/>
      <c r="E33" s="7"/>
      <c r="F33" s="7"/>
      <c r="G33" s="40" t="s">
        <v>30</v>
      </c>
      <c r="H33" s="32">
        <f t="shared" ref="H33" si="8">H34</f>
        <v>1029584</v>
      </c>
      <c r="I33" s="32">
        <f>I39</f>
        <v>570</v>
      </c>
      <c r="J33" s="32">
        <f t="shared" si="0"/>
        <v>1030154</v>
      </c>
    </row>
    <row r="34" spans="1:10" ht="25.5">
      <c r="A34" s="8"/>
      <c r="B34" s="8"/>
      <c r="C34" s="8">
        <v>671</v>
      </c>
      <c r="D34" s="8"/>
      <c r="E34" s="8"/>
      <c r="F34" s="8"/>
      <c r="G34" s="36" t="s">
        <v>74</v>
      </c>
      <c r="H34" s="32">
        <f t="shared" ref="H34:I34" si="9">H35+H37</f>
        <v>1029584</v>
      </c>
      <c r="I34" s="32">
        <f t="shared" si="9"/>
        <v>0</v>
      </c>
      <c r="J34" s="32">
        <f t="shared" si="0"/>
        <v>1029584</v>
      </c>
    </row>
    <row r="35" spans="1:10" ht="25.5">
      <c r="A35" s="8"/>
      <c r="B35" s="8"/>
      <c r="C35" s="9"/>
      <c r="D35" s="8">
        <v>6711</v>
      </c>
      <c r="E35" s="9"/>
      <c r="F35" s="9"/>
      <c r="G35" s="36" t="s">
        <v>75</v>
      </c>
      <c r="H35" s="32">
        <f t="shared" ref="H35:I35" si="10">H36</f>
        <v>937576</v>
      </c>
      <c r="I35" s="32">
        <f t="shared" si="10"/>
        <v>69829</v>
      </c>
      <c r="J35" s="32">
        <f t="shared" si="0"/>
        <v>1007405</v>
      </c>
    </row>
    <row r="36" spans="1:10" ht="25.5">
      <c r="A36" s="8"/>
      <c r="B36" s="8"/>
      <c r="C36" s="9"/>
      <c r="D36" s="8"/>
      <c r="E36" s="8">
        <v>67111</v>
      </c>
      <c r="F36" s="8">
        <v>482</v>
      </c>
      <c r="G36" s="36" t="s">
        <v>75</v>
      </c>
      <c r="H36" s="34">
        <v>937576</v>
      </c>
      <c r="I36" s="35">
        <v>69829</v>
      </c>
      <c r="J36" s="34">
        <f t="shared" si="0"/>
        <v>1007405</v>
      </c>
    </row>
    <row r="37" spans="1:10" ht="25.5">
      <c r="A37" s="8"/>
      <c r="B37" s="8"/>
      <c r="C37" s="9"/>
      <c r="D37" s="8">
        <v>6712</v>
      </c>
      <c r="E37" s="9"/>
      <c r="F37" s="9"/>
      <c r="G37" s="36" t="s">
        <v>76</v>
      </c>
      <c r="H37" s="32">
        <f t="shared" ref="H37:I37" si="11">H38</f>
        <v>92008</v>
      </c>
      <c r="I37" s="32">
        <f t="shared" si="11"/>
        <v>-69829</v>
      </c>
      <c r="J37" s="32">
        <f t="shared" si="0"/>
        <v>22179</v>
      </c>
    </row>
    <row r="38" spans="1:10" ht="25.5">
      <c r="A38" s="8"/>
      <c r="B38" s="8"/>
      <c r="C38" s="9"/>
      <c r="D38" s="9"/>
      <c r="E38" s="8">
        <v>67121</v>
      </c>
      <c r="F38" s="8">
        <v>482</v>
      </c>
      <c r="G38" s="36" t="s">
        <v>76</v>
      </c>
      <c r="H38" s="34">
        <v>92008</v>
      </c>
      <c r="I38" s="35">
        <v>-69829</v>
      </c>
      <c r="J38" s="32">
        <f t="shared" si="0"/>
        <v>22179</v>
      </c>
    </row>
    <row r="39" spans="1:10">
      <c r="A39" s="8"/>
      <c r="B39" s="8"/>
      <c r="C39" s="8">
        <v>671</v>
      </c>
      <c r="D39" s="8"/>
      <c r="E39" s="8"/>
      <c r="F39" s="8"/>
      <c r="G39" s="36" t="s">
        <v>239</v>
      </c>
      <c r="H39" s="32">
        <v>420600</v>
      </c>
      <c r="I39" s="32">
        <f>I40</f>
        <v>570</v>
      </c>
      <c r="J39" s="32">
        <f t="shared" si="0"/>
        <v>421170</v>
      </c>
    </row>
    <row r="40" spans="1:10">
      <c r="A40" s="8"/>
      <c r="B40" s="8"/>
      <c r="C40" s="9"/>
      <c r="D40" s="8">
        <v>6711</v>
      </c>
      <c r="E40" s="9"/>
      <c r="F40" s="9"/>
      <c r="G40" s="36" t="s">
        <v>239</v>
      </c>
      <c r="H40" s="32">
        <f t="shared" ref="H40:I40" si="12">H41</f>
        <v>420600</v>
      </c>
      <c r="I40" s="32">
        <f t="shared" si="12"/>
        <v>570</v>
      </c>
      <c r="J40" s="32">
        <f t="shared" si="0"/>
        <v>421170</v>
      </c>
    </row>
    <row r="41" spans="1:10">
      <c r="A41" s="8"/>
      <c r="B41" s="8"/>
      <c r="C41" s="9"/>
      <c r="D41" s="8"/>
      <c r="E41" s="8">
        <v>67111</v>
      </c>
      <c r="F41" s="8">
        <v>112</v>
      </c>
      <c r="G41" s="36" t="s">
        <v>239</v>
      </c>
      <c r="H41" s="34">
        <v>420600</v>
      </c>
      <c r="I41" s="35">
        <v>570</v>
      </c>
      <c r="J41" s="34">
        <f t="shared" si="0"/>
        <v>421170</v>
      </c>
    </row>
    <row r="42" spans="1:10" ht="25.5">
      <c r="A42" s="19"/>
      <c r="B42" s="19">
        <v>66</v>
      </c>
      <c r="C42" s="39"/>
      <c r="D42" s="39"/>
      <c r="E42" s="39"/>
      <c r="F42" s="39"/>
      <c r="G42" s="7" t="s">
        <v>227</v>
      </c>
      <c r="H42" s="32">
        <f t="shared" ref="H42:I43" si="13">H43</f>
        <v>1300</v>
      </c>
      <c r="I42" s="32">
        <f t="shared" si="13"/>
        <v>300</v>
      </c>
      <c r="J42" s="32">
        <f t="shared" si="0"/>
        <v>1600</v>
      </c>
    </row>
    <row r="43" spans="1:10" ht="25.5">
      <c r="A43" s="8"/>
      <c r="B43" s="8"/>
      <c r="C43" s="8">
        <v>663</v>
      </c>
      <c r="D43" s="8"/>
      <c r="E43" s="8"/>
      <c r="F43" s="8"/>
      <c r="G43" s="11" t="s">
        <v>227</v>
      </c>
      <c r="H43" s="32">
        <f t="shared" si="13"/>
        <v>1300</v>
      </c>
      <c r="I43" s="32">
        <v>300</v>
      </c>
      <c r="J43" s="32">
        <f t="shared" si="0"/>
        <v>1600</v>
      </c>
    </row>
    <row r="44" spans="1:10">
      <c r="A44" s="8"/>
      <c r="B44" s="8"/>
      <c r="C44" s="8"/>
      <c r="D44" s="8">
        <v>6631</v>
      </c>
      <c r="E44" s="8"/>
      <c r="F44" s="8"/>
      <c r="G44" s="11" t="s">
        <v>228</v>
      </c>
      <c r="H44" s="34">
        <v>1300</v>
      </c>
      <c r="I44" s="34">
        <v>300</v>
      </c>
      <c r="J44" s="32">
        <f t="shared" si="0"/>
        <v>1600</v>
      </c>
    </row>
    <row r="45" spans="1:10">
      <c r="A45" s="8"/>
      <c r="B45" s="8"/>
      <c r="C45" s="8"/>
      <c r="D45" s="8"/>
      <c r="E45" s="8">
        <v>66313</v>
      </c>
      <c r="F45" s="8">
        <v>612</v>
      </c>
      <c r="G45" s="11" t="s">
        <v>228</v>
      </c>
      <c r="H45" s="34">
        <v>1300</v>
      </c>
      <c r="I45" s="34">
        <v>300</v>
      </c>
      <c r="J45" s="32">
        <f t="shared" si="0"/>
        <v>1600</v>
      </c>
    </row>
    <row r="46" spans="1:10">
      <c r="A46" s="100"/>
      <c r="B46" s="8"/>
      <c r="C46" s="8"/>
      <c r="D46" s="8">
        <v>6632</v>
      </c>
      <c r="E46" s="8"/>
      <c r="F46" s="8"/>
      <c r="G46" s="11" t="s">
        <v>247</v>
      </c>
      <c r="H46" s="34">
        <v>0</v>
      </c>
      <c r="I46" s="34"/>
      <c r="J46" s="32">
        <f t="shared" si="0"/>
        <v>0</v>
      </c>
    </row>
    <row r="47" spans="1:10">
      <c r="A47" s="100"/>
      <c r="B47" s="8"/>
      <c r="C47" s="8"/>
      <c r="D47" s="8"/>
      <c r="E47" s="8">
        <v>66313</v>
      </c>
      <c r="F47" s="8">
        <v>612</v>
      </c>
      <c r="G47" s="11" t="s">
        <v>247</v>
      </c>
      <c r="H47" s="34">
        <v>0</v>
      </c>
      <c r="I47" s="34"/>
      <c r="J47" s="32">
        <f t="shared" si="0"/>
        <v>0</v>
      </c>
    </row>
    <row r="49" spans="1:10" ht="15.75">
      <c r="A49" s="159" t="s">
        <v>41</v>
      </c>
      <c r="B49" s="159"/>
      <c r="C49" s="159"/>
      <c r="D49" s="159"/>
      <c r="E49" s="159"/>
      <c r="F49" s="159"/>
      <c r="G49" s="159"/>
      <c r="H49" s="159"/>
      <c r="I49" s="159"/>
      <c r="J49" s="159"/>
    </row>
    <row r="51" spans="1:10" ht="38.25">
      <c r="A51" s="31" t="s">
        <v>5</v>
      </c>
      <c r="B51" s="31" t="s">
        <v>6</v>
      </c>
      <c r="C51" s="31" t="s">
        <v>62</v>
      </c>
      <c r="D51" s="31" t="s">
        <v>63</v>
      </c>
      <c r="E51" s="31" t="s">
        <v>77</v>
      </c>
      <c r="F51" s="101"/>
      <c r="G51" s="30" t="s">
        <v>8</v>
      </c>
      <c r="H51" s="87" t="s">
        <v>275</v>
      </c>
      <c r="I51" s="88" t="s">
        <v>267</v>
      </c>
      <c r="J51" s="87" t="s">
        <v>277</v>
      </c>
    </row>
    <row r="52" spans="1:10">
      <c r="A52" s="7"/>
      <c r="B52" s="7"/>
      <c r="C52" s="7"/>
      <c r="D52" s="7"/>
      <c r="E52" s="7"/>
      <c r="F52" s="7"/>
      <c r="G52" s="7" t="s">
        <v>1</v>
      </c>
      <c r="H52" s="32">
        <f>H53+H176</f>
        <v>3007095.31</v>
      </c>
      <c r="I52" s="32">
        <f>I53+I176</f>
        <v>-38316.31</v>
      </c>
      <c r="J52" s="32">
        <f t="shared" ref="J52:J116" si="14">SUM(H52+I52)</f>
        <v>2968779</v>
      </c>
    </row>
    <row r="53" spans="1:10">
      <c r="A53" s="7">
        <v>3</v>
      </c>
      <c r="B53" s="7"/>
      <c r="C53" s="7"/>
      <c r="D53" s="7"/>
      <c r="E53" s="7"/>
      <c r="F53" s="7"/>
      <c r="G53" s="7" t="s">
        <v>9</v>
      </c>
      <c r="H53" s="32">
        <f>SUM(H54,H76,H161,H170)</f>
        <v>2915087.31</v>
      </c>
      <c r="I53" s="32">
        <f>SUM(I54,I76,I161,I170)</f>
        <v>31512.690000000002</v>
      </c>
      <c r="J53" s="32">
        <f t="shared" si="14"/>
        <v>2946600</v>
      </c>
    </row>
    <row r="54" spans="1:10">
      <c r="A54" s="7"/>
      <c r="B54" s="7">
        <v>31</v>
      </c>
      <c r="C54" s="7"/>
      <c r="D54" s="7"/>
      <c r="E54" s="7"/>
      <c r="F54" s="7"/>
      <c r="G54" s="7" t="s">
        <v>10</v>
      </c>
      <c r="H54" s="32">
        <f>SUM(H55,H61,H68)</f>
        <v>2197382.31</v>
      </c>
      <c r="I54" s="32">
        <f t="shared" ref="I54" si="15">SUM(I55,I61,I68)</f>
        <v>12467.69</v>
      </c>
      <c r="J54" s="32">
        <f t="shared" si="14"/>
        <v>2209850</v>
      </c>
    </row>
    <row r="55" spans="1:10">
      <c r="A55" s="8"/>
      <c r="B55" s="8"/>
      <c r="C55" s="8">
        <v>311</v>
      </c>
      <c r="D55" s="8"/>
      <c r="E55" s="8"/>
      <c r="F55" s="8"/>
      <c r="G55" s="42" t="s">
        <v>78</v>
      </c>
      <c r="H55" s="32">
        <f>SUM(H56,H59)</f>
        <v>1833832.31</v>
      </c>
      <c r="I55" s="32">
        <f t="shared" ref="I55" si="16">SUM(I56,I59)</f>
        <v>-11332.31</v>
      </c>
      <c r="J55" s="32">
        <f t="shared" si="14"/>
        <v>1822500</v>
      </c>
    </row>
    <row r="56" spans="1:10">
      <c r="A56" s="8"/>
      <c r="B56" s="8"/>
      <c r="C56" s="8"/>
      <c r="D56" s="8">
        <v>3111</v>
      </c>
      <c r="E56" s="8"/>
      <c r="F56" s="8"/>
      <c r="G56" s="42" t="s">
        <v>79</v>
      </c>
      <c r="H56" s="32">
        <f>SUM(H57:H58)</f>
        <v>1833832.31</v>
      </c>
      <c r="I56" s="32">
        <f t="shared" ref="I56" si="17">SUM(I57:I58)</f>
        <v>-11332.31</v>
      </c>
      <c r="J56" s="32">
        <f t="shared" si="14"/>
        <v>1822500</v>
      </c>
    </row>
    <row r="57" spans="1:10">
      <c r="A57" s="8"/>
      <c r="B57" s="8"/>
      <c r="C57" s="8"/>
      <c r="D57" s="8"/>
      <c r="E57" s="8">
        <v>31111</v>
      </c>
      <c r="F57" s="8"/>
      <c r="G57" s="42" t="s">
        <v>80</v>
      </c>
      <c r="H57" s="44">
        <v>1833832.31</v>
      </c>
      <c r="I57" s="34">
        <v>-11332.31</v>
      </c>
      <c r="J57" s="34">
        <f t="shared" si="14"/>
        <v>1822500</v>
      </c>
    </row>
    <row r="58" spans="1:10">
      <c r="A58" s="8"/>
      <c r="B58" s="8"/>
      <c r="C58" s="8"/>
      <c r="D58" s="8"/>
      <c r="E58" s="8">
        <v>31113</v>
      </c>
      <c r="F58" s="8"/>
      <c r="G58" s="42" t="s">
        <v>81</v>
      </c>
      <c r="H58" s="34">
        <v>0</v>
      </c>
      <c r="I58" s="34"/>
      <c r="J58" s="34">
        <f t="shared" si="14"/>
        <v>0</v>
      </c>
    </row>
    <row r="59" spans="1:10">
      <c r="A59" s="8"/>
      <c r="B59" s="8"/>
      <c r="C59" s="8"/>
      <c r="D59" s="8">
        <v>3114</v>
      </c>
      <c r="E59" s="8"/>
      <c r="F59" s="8"/>
      <c r="G59" s="42" t="s">
        <v>82</v>
      </c>
      <c r="H59" s="32">
        <f>H60</f>
        <v>0</v>
      </c>
      <c r="I59" s="34"/>
      <c r="J59" s="34">
        <f t="shared" si="14"/>
        <v>0</v>
      </c>
    </row>
    <row r="60" spans="1:10">
      <c r="A60" s="8"/>
      <c r="B60" s="8"/>
      <c r="C60" s="8"/>
      <c r="D60" s="8"/>
      <c r="E60" s="8">
        <v>31141</v>
      </c>
      <c r="F60" s="8"/>
      <c r="G60" s="42" t="s">
        <v>82</v>
      </c>
      <c r="H60" s="34">
        <v>0</v>
      </c>
      <c r="I60" s="34"/>
      <c r="J60" s="34">
        <f t="shared" si="14"/>
        <v>0</v>
      </c>
    </row>
    <row r="61" spans="1:10">
      <c r="A61" s="8"/>
      <c r="B61" s="8"/>
      <c r="C61" s="8">
        <v>312</v>
      </c>
      <c r="D61" s="8"/>
      <c r="E61" s="8"/>
      <c r="F61" s="8"/>
      <c r="G61" s="42" t="s">
        <v>83</v>
      </c>
      <c r="H61" s="32">
        <f>H62</f>
        <v>84550</v>
      </c>
      <c r="I61" s="32">
        <f t="shared" ref="I61" si="18">I62</f>
        <v>2800</v>
      </c>
      <c r="J61" s="32">
        <f t="shared" si="14"/>
        <v>87350</v>
      </c>
    </row>
    <row r="62" spans="1:10">
      <c r="A62" s="8"/>
      <c r="B62" s="8"/>
      <c r="C62" s="8"/>
      <c r="D62" s="8">
        <v>3121</v>
      </c>
      <c r="E62" s="8"/>
      <c r="F62" s="8"/>
      <c r="G62" s="42" t="s">
        <v>83</v>
      </c>
      <c r="H62" s="32">
        <f>SUM(H63:H67)</f>
        <v>84550</v>
      </c>
      <c r="I62" s="32">
        <f t="shared" ref="I62" si="19">SUM(I63:I67)</f>
        <v>2800</v>
      </c>
      <c r="J62" s="32">
        <f t="shared" si="14"/>
        <v>87350</v>
      </c>
    </row>
    <row r="63" spans="1:10">
      <c r="A63" s="8"/>
      <c r="B63" s="8"/>
      <c r="C63" s="8"/>
      <c r="D63" s="8"/>
      <c r="E63" s="8">
        <v>31212</v>
      </c>
      <c r="F63" s="8"/>
      <c r="G63" s="42" t="s">
        <v>84</v>
      </c>
      <c r="H63" s="34">
        <v>42400</v>
      </c>
      <c r="I63" s="34">
        <v>1000</v>
      </c>
      <c r="J63" s="34">
        <f t="shared" si="14"/>
        <v>43400</v>
      </c>
    </row>
    <row r="64" spans="1:10">
      <c r="A64" s="8"/>
      <c r="B64" s="8"/>
      <c r="C64" s="8"/>
      <c r="D64" s="8"/>
      <c r="E64" s="8">
        <v>31213</v>
      </c>
      <c r="F64" s="8"/>
      <c r="G64" s="42" t="s">
        <v>85</v>
      </c>
      <c r="H64" s="34">
        <v>4600</v>
      </c>
      <c r="I64" s="34"/>
      <c r="J64" s="34">
        <f t="shared" si="14"/>
        <v>4600</v>
      </c>
    </row>
    <row r="65" spans="1:10">
      <c r="A65" s="8"/>
      <c r="B65" s="8"/>
      <c r="C65" s="8"/>
      <c r="D65" s="8"/>
      <c r="E65" s="8">
        <v>31214</v>
      </c>
      <c r="F65" s="8"/>
      <c r="G65" s="42" t="s">
        <v>86</v>
      </c>
      <c r="H65" s="34">
        <v>6550</v>
      </c>
      <c r="I65" s="34">
        <v>-1160</v>
      </c>
      <c r="J65" s="34">
        <f t="shared" si="14"/>
        <v>5390</v>
      </c>
    </row>
    <row r="66" spans="1:10">
      <c r="A66" s="8"/>
      <c r="B66" s="8"/>
      <c r="C66" s="8"/>
      <c r="D66" s="8"/>
      <c r="E66" s="8">
        <v>31215</v>
      </c>
      <c r="F66" s="8"/>
      <c r="G66" s="42" t="s">
        <v>87</v>
      </c>
      <c r="H66" s="34">
        <v>7000</v>
      </c>
      <c r="I66" s="34">
        <v>1160</v>
      </c>
      <c r="J66" s="34">
        <f t="shared" si="14"/>
        <v>8160</v>
      </c>
    </row>
    <row r="67" spans="1:10">
      <c r="A67" s="8"/>
      <c r="B67" s="8"/>
      <c r="C67" s="8"/>
      <c r="D67" s="8"/>
      <c r="E67" s="8">
        <v>31216</v>
      </c>
      <c r="F67" s="8"/>
      <c r="G67" s="42" t="s">
        <v>88</v>
      </c>
      <c r="H67" s="34">
        <v>24000</v>
      </c>
      <c r="I67" s="34">
        <v>1800</v>
      </c>
      <c r="J67" s="34">
        <f t="shared" si="14"/>
        <v>25800</v>
      </c>
    </row>
    <row r="68" spans="1:10">
      <c r="A68" s="8"/>
      <c r="B68" s="8"/>
      <c r="C68" s="8">
        <v>313</v>
      </c>
      <c r="D68" s="8"/>
      <c r="E68" s="8" t="s">
        <v>89</v>
      </c>
      <c r="F68" s="8"/>
      <c r="G68" s="42" t="s">
        <v>90</v>
      </c>
      <c r="H68" s="32">
        <f>SUM(H69,H71,H74)</f>
        <v>279000</v>
      </c>
      <c r="I68" s="32">
        <f t="shared" ref="I68" si="20">SUM(I69,I71,I74)</f>
        <v>21000</v>
      </c>
      <c r="J68" s="32">
        <f t="shared" si="14"/>
        <v>300000</v>
      </c>
    </row>
    <row r="69" spans="1:10">
      <c r="A69" s="8"/>
      <c r="B69" s="8"/>
      <c r="C69" s="8"/>
      <c r="D69" s="8">
        <v>3131</v>
      </c>
      <c r="E69" s="8"/>
      <c r="F69" s="8"/>
      <c r="G69" s="42" t="s">
        <v>91</v>
      </c>
      <c r="H69" s="32">
        <f>H70</f>
        <v>0</v>
      </c>
      <c r="I69" s="34"/>
      <c r="J69" s="34">
        <f t="shared" si="14"/>
        <v>0</v>
      </c>
    </row>
    <row r="70" spans="1:10">
      <c r="A70" s="8"/>
      <c r="B70" s="8"/>
      <c r="C70" s="8"/>
      <c r="D70" s="8"/>
      <c r="E70" s="8">
        <v>31311</v>
      </c>
      <c r="F70" s="8"/>
      <c r="G70" s="42" t="s">
        <v>91</v>
      </c>
      <c r="H70" s="34">
        <v>0</v>
      </c>
      <c r="I70" s="34"/>
      <c r="J70" s="34">
        <f t="shared" si="14"/>
        <v>0</v>
      </c>
    </row>
    <row r="71" spans="1:10">
      <c r="A71" s="8"/>
      <c r="B71" s="8"/>
      <c r="C71" s="8"/>
      <c r="D71" s="8">
        <v>3132</v>
      </c>
      <c r="E71" s="8"/>
      <c r="F71" s="8"/>
      <c r="G71" s="42" t="s">
        <v>92</v>
      </c>
      <c r="H71" s="32">
        <f>SUM(H72:H73)</f>
        <v>279000</v>
      </c>
      <c r="I71" s="32">
        <f t="shared" ref="I71" si="21">SUM(I72:I73)</f>
        <v>21000</v>
      </c>
      <c r="J71" s="32">
        <f t="shared" si="14"/>
        <v>300000</v>
      </c>
    </row>
    <row r="72" spans="1:10">
      <c r="A72" s="8"/>
      <c r="B72" s="8"/>
      <c r="C72" s="8"/>
      <c r="D72" s="8"/>
      <c r="E72" s="8">
        <v>31321</v>
      </c>
      <c r="F72" s="8"/>
      <c r="G72" s="42" t="s">
        <v>92</v>
      </c>
      <c r="H72" s="34">
        <v>279000</v>
      </c>
      <c r="I72" s="34">
        <v>21000</v>
      </c>
      <c r="J72" s="34">
        <f t="shared" si="14"/>
        <v>300000</v>
      </c>
    </row>
    <row r="73" spans="1:10" ht="25.5">
      <c r="A73" s="8"/>
      <c r="B73" s="8"/>
      <c r="C73" s="8"/>
      <c r="D73" s="8"/>
      <c r="E73" s="8">
        <v>31322</v>
      </c>
      <c r="F73" s="8"/>
      <c r="G73" s="42" t="s">
        <v>93</v>
      </c>
      <c r="H73" s="34">
        <v>0</v>
      </c>
      <c r="I73" s="34"/>
      <c r="J73" s="34">
        <f t="shared" si="14"/>
        <v>0</v>
      </c>
    </row>
    <row r="74" spans="1:10">
      <c r="A74" s="8"/>
      <c r="B74" s="8"/>
      <c r="C74" s="8"/>
      <c r="D74" s="8">
        <v>3133</v>
      </c>
      <c r="E74" s="8"/>
      <c r="F74" s="8"/>
      <c r="G74" s="42" t="s">
        <v>94</v>
      </c>
      <c r="H74" s="32">
        <f>H75</f>
        <v>0</v>
      </c>
      <c r="I74" s="32"/>
      <c r="J74" s="34">
        <f t="shared" si="14"/>
        <v>0</v>
      </c>
    </row>
    <row r="75" spans="1:10">
      <c r="A75" s="8"/>
      <c r="B75" s="8"/>
      <c r="C75" s="8"/>
      <c r="D75" s="8"/>
      <c r="E75" s="8">
        <v>31332</v>
      </c>
      <c r="F75" s="8"/>
      <c r="G75" s="42" t="s">
        <v>94</v>
      </c>
      <c r="H75" s="34">
        <v>0</v>
      </c>
      <c r="I75" s="34"/>
      <c r="J75" s="34">
        <f t="shared" si="14"/>
        <v>0</v>
      </c>
    </row>
    <row r="76" spans="1:10">
      <c r="A76" s="19"/>
      <c r="B76" s="19">
        <v>32</v>
      </c>
      <c r="C76" s="39"/>
      <c r="D76" s="39"/>
      <c r="E76" s="39"/>
      <c r="F76" s="39"/>
      <c r="G76" s="41" t="s">
        <v>24</v>
      </c>
      <c r="H76" s="32">
        <f>SUM(H77,H87,H110,H145)</f>
        <v>711405</v>
      </c>
      <c r="I76" s="32">
        <f>SUM(I77,I87,I110,I141,I145)</f>
        <v>19130</v>
      </c>
      <c r="J76" s="32">
        <f t="shared" si="14"/>
        <v>730535</v>
      </c>
    </row>
    <row r="77" spans="1:10">
      <c r="A77" s="8"/>
      <c r="B77" s="8"/>
      <c r="C77" s="8">
        <v>321</v>
      </c>
      <c r="D77" s="8"/>
      <c r="E77" s="8"/>
      <c r="F77" s="8"/>
      <c r="G77" s="42" t="s">
        <v>95</v>
      </c>
      <c r="H77" s="32">
        <f>SUM(H78,H82,H84)</f>
        <v>44700</v>
      </c>
      <c r="I77" s="32">
        <f t="shared" ref="I77" si="22">SUM(I78,I82,I84)</f>
        <v>9160</v>
      </c>
      <c r="J77" s="32">
        <f t="shared" si="14"/>
        <v>53860</v>
      </c>
    </row>
    <row r="78" spans="1:10">
      <c r="A78" s="8"/>
      <c r="B78" s="19"/>
      <c r="C78" s="8"/>
      <c r="D78" s="8">
        <v>3211</v>
      </c>
      <c r="E78" s="8"/>
      <c r="F78" s="8"/>
      <c r="G78" s="42" t="s">
        <v>96</v>
      </c>
      <c r="H78" s="32">
        <f>SUM(H79:H81)</f>
        <v>600</v>
      </c>
      <c r="I78" s="32">
        <f t="shared" ref="I78" si="23">SUM(I79:I81)</f>
        <v>160</v>
      </c>
      <c r="J78" s="32">
        <f t="shared" si="14"/>
        <v>760</v>
      </c>
    </row>
    <row r="79" spans="1:10">
      <c r="A79" s="8"/>
      <c r="B79" s="19"/>
      <c r="C79" s="8"/>
      <c r="D79" s="8"/>
      <c r="E79" s="8">
        <v>32111</v>
      </c>
      <c r="F79" s="8"/>
      <c r="G79" s="42" t="s">
        <v>97</v>
      </c>
      <c r="H79" s="34">
        <v>400</v>
      </c>
      <c r="I79" s="34">
        <v>160</v>
      </c>
      <c r="J79" s="34">
        <f t="shared" si="14"/>
        <v>560</v>
      </c>
    </row>
    <row r="80" spans="1:10">
      <c r="A80" s="8"/>
      <c r="B80" s="19"/>
      <c r="C80" s="9"/>
      <c r="D80" s="9"/>
      <c r="E80" s="8">
        <v>32113</v>
      </c>
      <c r="F80" s="8"/>
      <c r="G80" s="42" t="s">
        <v>98</v>
      </c>
      <c r="H80" s="34">
        <v>0</v>
      </c>
      <c r="I80" s="34"/>
      <c r="J80" s="34">
        <f t="shared" si="14"/>
        <v>0</v>
      </c>
    </row>
    <row r="81" spans="1:10">
      <c r="A81" s="8"/>
      <c r="B81" s="8"/>
      <c r="C81" s="9"/>
      <c r="D81" s="9"/>
      <c r="E81" s="8">
        <v>32115</v>
      </c>
      <c r="F81" s="8"/>
      <c r="G81" s="42" t="s">
        <v>99</v>
      </c>
      <c r="H81" s="34">
        <v>200</v>
      </c>
      <c r="I81" s="34">
        <v>0</v>
      </c>
      <c r="J81" s="34">
        <f t="shared" si="14"/>
        <v>200</v>
      </c>
    </row>
    <row r="82" spans="1:10">
      <c r="A82" s="8"/>
      <c r="B82" s="19"/>
      <c r="C82" s="8"/>
      <c r="D82" s="8">
        <v>3212</v>
      </c>
      <c r="E82" s="8"/>
      <c r="F82" s="8"/>
      <c r="G82" s="42" t="s">
        <v>100</v>
      </c>
      <c r="H82" s="32">
        <f>H83</f>
        <v>43000</v>
      </c>
      <c r="I82" s="32">
        <f t="shared" ref="I82" si="24">I83</f>
        <v>9000</v>
      </c>
      <c r="J82" s="32">
        <f t="shared" si="14"/>
        <v>52000</v>
      </c>
    </row>
    <row r="83" spans="1:10">
      <c r="A83" s="8"/>
      <c r="B83" s="19"/>
      <c r="C83" s="8"/>
      <c r="D83" s="8"/>
      <c r="E83" s="8">
        <v>32121</v>
      </c>
      <c r="F83" s="8"/>
      <c r="G83" s="42" t="s">
        <v>101</v>
      </c>
      <c r="H83" s="34">
        <v>43000</v>
      </c>
      <c r="I83" s="34">
        <v>9000</v>
      </c>
      <c r="J83" s="34">
        <f t="shared" si="14"/>
        <v>52000</v>
      </c>
    </row>
    <row r="84" spans="1:10">
      <c r="A84" s="8"/>
      <c r="B84" s="19"/>
      <c r="C84" s="8"/>
      <c r="D84" s="8">
        <v>3213</v>
      </c>
      <c r="E84" s="8"/>
      <c r="F84" s="8"/>
      <c r="G84" s="42" t="s">
        <v>102</v>
      </c>
      <c r="H84" s="32">
        <f>H85+H86</f>
        <v>1100</v>
      </c>
      <c r="I84" s="32">
        <v>0</v>
      </c>
      <c r="J84" s="32">
        <f t="shared" si="14"/>
        <v>1100</v>
      </c>
    </row>
    <row r="85" spans="1:10">
      <c r="A85" s="8"/>
      <c r="B85" s="19"/>
      <c r="C85" s="8"/>
      <c r="D85" s="8"/>
      <c r="E85" s="8">
        <v>32131</v>
      </c>
      <c r="F85" s="8"/>
      <c r="G85" s="42" t="s">
        <v>103</v>
      </c>
      <c r="H85" s="34">
        <v>400</v>
      </c>
      <c r="I85" s="34"/>
      <c r="J85" s="34">
        <f t="shared" si="14"/>
        <v>400</v>
      </c>
    </row>
    <row r="86" spans="1:10">
      <c r="A86" s="8"/>
      <c r="B86" s="19"/>
      <c r="C86" s="8"/>
      <c r="D86" s="8"/>
      <c r="E86" s="8">
        <v>32132</v>
      </c>
      <c r="F86" s="8"/>
      <c r="G86" s="11" t="s">
        <v>268</v>
      </c>
      <c r="H86" s="34">
        <v>700</v>
      </c>
      <c r="I86" s="34">
        <v>0</v>
      </c>
      <c r="J86" s="34">
        <v>700</v>
      </c>
    </row>
    <row r="87" spans="1:10">
      <c r="A87" s="8"/>
      <c r="B87" s="8"/>
      <c r="C87" s="8">
        <v>322</v>
      </c>
      <c r="D87" s="8"/>
      <c r="E87" s="8"/>
      <c r="F87" s="8"/>
      <c r="G87" s="42" t="s">
        <v>104</v>
      </c>
      <c r="H87" s="32">
        <f>SUM(H88,H93,H97,H102,H106,H108)</f>
        <v>527655</v>
      </c>
      <c r="I87" s="32">
        <f t="shared" ref="I87" si="25">SUM(I88,I93,I97,I102,I106,I108)</f>
        <v>754</v>
      </c>
      <c r="J87" s="32">
        <f t="shared" si="14"/>
        <v>528409</v>
      </c>
    </row>
    <row r="88" spans="1:10">
      <c r="A88" s="8"/>
      <c r="B88" s="19"/>
      <c r="C88" s="8"/>
      <c r="D88" s="8">
        <v>3221</v>
      </c>
      <c r="E88" s="8" t="s">
        <v>89</v>
      </c>
      <c r="F88" s="8"/>
      <c r="G88" s="42" t="s">
        <v>105</v>
      </c>
      <c r="H88" s="32">
        <f>SUM(H89:H92)</f>
        <v>32905</v>
      </c>
      <c r="I88" s="32">
        <f t="shared" ref="I88" si="26">SUM(I89:I92)</f>
        <v>300</v>
      </c>
      <c r="J88" s="32">
        <f t="shared" si="14"/>
        <v>33205</v>
      </c>
    </row>
    <row r="89" spans="1:10">
      <c r="A89" s="8"/>
      <c r="B89" s="19"/>
      <c r="C89" s="8"/>
      <c r="D89" s="8"/>
      <c r="E89" s="8">
        <v>32211</v>
      </c>
      <c r="F89" s="8"/>
      <c r="G89" s="42" t="s">
        <v>106</v>
      </c>
      <c r="H89" s="34">
        <v>2000</v>
      </c>
      <c r="I89" s="34">
        <v>800</v>
      </c>
      <c r="J89" s="34">
        <f t="shared" si="14"/>
        <v>2800</v>
      </c>
    </row>
    <row r="90" spans="1:10">
      <c r="A90" s="8"/>
      <c r="B90" s="19"/>
      <c r="C90" s="9"/>
      <c r="D90" s="9"/>
      <c r="E90" s="8">
        <v>32212</v>
      </c>
      <c r="F90" s="8"/>
      <c r="G90" s="42" t="s">
        <v>107</v>
      </c>
      <c r="H90" s="34">
        <v>405</v>
      </c>
      <c r="I90" s="34">
        <v>0</v>
      </c>
      <c r="J90" s="34">
        <f t="shared" si="14"/>
        <v>405</v>
      </c>
    </row>
    <row r="91" spans="1:10">
      <c r="A91" s="8"/>
      <c r="B91" s="8"/>
      <c r="C91" s="9"/>
      <c r="D91" s="9"/>
      <c r="E91" s="8">
        <v>32214</v>
      </c>
      <c r="F91" s="8"/>
      <c r="G91" s="42" t="s">
        <v>108</v>
      </c>
      <c r="H91" s="34">
        <v>21500</v>
      </c>
      <c r="I91" s="34">
        <v>500</v>
      </c>
      <c r="J91" s="34">
        <f t="shared" si="14"/>
        <v>22000</v>
      </c>
    </row>
    <row r="92" spans="1:10">
      <c r="A92" s="8"/>
      <c r="B92" s="8"/>
      <c r="C92" s="9"/>
      <c r="D92" s="9"/>
      <c r="E92" s="8">
        <v>32216</v>
      </c>
      <c r="F92" s="8"/>
      <c r="G92" s="42" t="s">
        <v>109</v>
      </c>
      <c r="H92" s="34">
        <v>9000</v>
      </c>
      <c r="I92" s="34">
        <v>-1000</v>
      </c>
      <c r="J92" s="34">
        <f t="shared" si="14"/>
        <v>8000</v>
      </c>
    </row>
    <row r="93" spans="1:10">
      <c r="A93" s="8"/>
      <c r="B93" s="19"/>
      <c r="C93" s="8"/>
      <c r="D93" s="8">
        <v>3222</v>
      </c>
      <c r="E93" s="8" t="s">
        <v>89</v>
      </c>
      <c r="F93" s="8"/>
      <c r="G93" s="42" t="s">
        <v>110</v>
      </c>
      <c r="H93" s="32">
        <f>SUM(H94:H96)</f>
        <v>290250</v>
      </c>
      <c r="I93" s="32">
        <f t="shared" ref="I93" si="27">SUM(I94:I96)</f>
        <v>-8046</v>
      </c>
      <c r="J93" s="32">
        <f t="shared" si="14"/>
        <v>282204</v>
      </c>
    </row>
    <row r="94" spans="1:10">
      <c r="A94" s="8"/>
      <c r="B94" s="19"/>
      <c r="C94" s="8"/>
      <c r="D94" s="8"/>
      <c r="E94" s="8">
        <v>32224</v>
      </c>
      <c r="F94" s="8"/>
      <c r="G94" s="42" t="s">
        <v>111</v>
      </c>
      <c r="H94" s="34">
        <v>270000</v>
      </c>
      <c r="I94" s="34">
        <v>-5000</v>
      </c>
      <c r="J94" s="34">
        <f t="shared" si="14"/>
        <v>265000</v>
      </c>
    </row>
    <row r="95" spans="1:10">
      <c r="A95" s="8"/>
      <c r="B95" s="19"/>
      <c r="C95" s="8"/>
      <c r="D95" s="8"/>
      <c r="E95" s="8">
        <v>32226</v>
      </c>
      <c r="F95" s="8"/>
      <c r="G95" s="11" t="s">
        <v>112</v>
      </c>
      <c r="H95" s="34">
        <v>1000</v>
      </c>
      <c r="I95" s="34">
        <v>-350</v>
      </c>
      <c r="J95" s="34">
        <f t="shared" si="14"/>
        <v>650</v>
      </c>
    </row>
    <row r="96" spans="1:10">
      <c r="A96" s="8"/>
      <c r="B96" s="19"/>
      <c r="C96" s="9"/>
      <c r="D96" s="9"/>
      <c r="E96" s="8">
        <v>32229</v>
      </c>
      <c r="F96" s="8"/>
      <c r="G96" s="42" t="s">
        <v>113</v>
      </c>
      <c r="H96" s="34">
        <v>19250</v>
      </c>
      <c r="I96" s="34">
        <v>-2696</v>
      </c>
      <c r="J96" s="34">
        <f t="shared" si="14"/>
        <v>16554</v>
      </c>
    </row>
    <row r="97" spans="1:10">
      <c r="A97" s="8"/>
      <c r="B97" s="19"/>
      <c r="C97" s="8"/>
      <c r="D97" s="8">
        <v>3223</v>
      </c>
      <c r="E97" s="8" t="s">
        <v>89</v>
      </c>
      <c r="F97" s="8"/>
      <c r="G97" s="42" t="s">
        <v>114</v>
      </c>
      <c r="H97" s="32">
        <f>SUM(H98:H101)</f>
        <v>188500</v>
      </c>
      <c r="I97" s="32">
        <f t="shared" ref="I97" si="28">SUM(I98:I101)</f>
        <v>4700</v>
      </c>
      <c r="J97" s="32">
        <f t="shared" si="14"/>
        <v>193200</v>
      </c>
    </row>
    <row r="98" spans="1:10">
      <c r="A98" s="8"/>
      <c r="B98" s="19"/>
      <c r="C98" s="8"/>
      <c r="D98" s="8"/>
      <c r="E98" s="8">
        <v>32231</v>
      </c>
      <c r="F98" s="8"/>
      <c r="G98" s="42" t="s">
        <v>115</v>
      </c>
      <c r="H98" s="34">
        <v>63000</v>
      </c>
      <c r="I98" s="34">
        <v>2200</v>
      </c>
      <c r="J98" s="34">
        <f t="shared" si="14"/>
        <v>65200</v>
      </c>
    </row>
    <row r="99" spans="1:10">
      <c r="A99" s="8"/>
      <c r="B99" s="19"/>
      <c r="C99" s="8"/>
      <c r="D99" s="8"/>
      <c r="E99" s="8">
        <v>32232</v>
      </c>
      <c r="F99" s="8"/>
      <c r="G99" s="11" t="s">
        <v>116</v>
      </c>
      <c r="H99" s="34">
        <v>110000</v>
      </c>
      <c r="I99" s="34"/>
      <c r="J99" s="34">
        <f t="shared" si="14"/>
        <v>110000</v>
      </c>
    </row>
    <row r="100" spans="1:10">
      <c r="A100" s="8"/>
      <c r="B100" s="19"/>
      <c r="C100" s="9"/>
      <c r="D100" s="9"/>
      <c r="E100" s="8">
        <v>32233</v>
      </c>
      <c r="F100" s="8"/>
      <c r="G100" s="42" t="s">
        <v>117</v>
      </c>
      <c r="H100" s="34">
        <v>12000</v>
      </c>
      <c r="I100" s="34">
        <v>3000</v>
      </c>
      <c r="J100" s="34">
        <f t="shared" si="14"/>
        <v>15000</v>
      </c>
    </row>
    <row r="101" spans="1:10">
      <c r="A101" s="8"/>
      <c r="B101" s="8"/>
      <c r="C101" s="9"/>
      <c r="D101" s="9"/>
      <c r="E101" s="8">
        <v>32234</v>
      </c>
      <c r="F101" s="8"/>
      <c r="G101" s="42" t="s">
        <v>118</v>
      </c>
      <c r="H101" s="34">
        <v>3500</v>
      </c>
      <c r="I101" s="34">
        <v>-500</v>
      </c>
      <c r="J101" s="34">
        <f t="shared" si="14"/>
        <v>3000</v>
      </c>
    </row>
    <row r="102" spans="1:10">
      <c r="A102" s="8"/>
      <c r="B102" s="19"/>
      <c r="C102" s="8"/>
      <c r="D102" s="8">
        <v>3224</v>
      </c>
      <c r="E102" s="8" t="s">
        <v>89</v>
      </c>
      <c r="F102" s="8"/>
      <c r="G102" s="42" t="s">
        <v>119</v>
      </c>
      <c r="H102" s="32">
        <f>SUM(H103:H105)</f>
        <v>7500</v>
      </c>
      <c r="I102" s="32">
        <f t="shared" ref="I102" si="29">SUM(I103:I105)</f>
        <v>3000</v>
      </c>
      <c r="J102" s="32">
        <f t="shared" si="14"/>
        <v>10500</v>
      </c>
    </row>
    <row r="103" spans="1:10" ht="25.5">
      <c r="A103" s="8"/>
      <c r="B103" s="19"/>
      <c r="C103" s="8"/>
      <c r="D103" s="8"/>
      <c r="E103" s="8">
        <v>32241</v>
      </c>
      <c r="F103" s="8"/>
      <c r="G103" s="42" t="s">
        <v>120</v>
      </c>
      <c r="H103" s="34">
        <v>6600</v>
      </c>
      <c r="I103" s="34">
        <v>3000</v>
      </c>
      <c r="J103" s="34">
        <f t="shared" si="14"/>
        <v>9600</v>
      </c>
    </row>
    <row r="104" spans="1:10" ht="25.5">
      <c r="A104" s="8"/>
      <c r="B104" s="19"/>
      <c r="C104" s="9"/>
      <c r="D104" s="9"/>
      <c r="E104" s="8">
        <v>32242</v>
      </c>
      <c r="F104" s="8"/>
      <c r="G104" s="42" t="s">
        <v>121</v>
      </c>
      <c r="H104" s="34">
        <v>700</v>
      </c>
      <c r="I104" s="34">
        <v>0</v>
      </c>
      <c r="J104" s="34">
        <f t="shared" si="14"/>
        <v>700</v>
      </c>
    </row>
    <row r="105" spans="1:10" ht="25.5">
      <c r="A105" s="8"/>
      <c r="B105" s="8"/>
      <c r="C105" s="9"/>
      <c r="D105" s="9"/>
      <c r="E105" s="8">
        <v>32243</v>
      </c>
      <c r="F105" s="8"/>
      <c r="G105" s="42" t="s">
        <v>122</v>
      </c>
      <c r="H105" s="34">
        <v>200</v>
      </c>
      <c r="I105" s="34">
        <v>0</v>
      </c>
      <c r="J105" s="34">
        <f t="shared" si="14"/>
        <v>200</v>
      </c>
    </row>
    <row r="106" spans="1:10">
      <c r="A106" s="8"/>
      <c r="B106" s="19"/>
      <c r="C106" s="8"/>
      <c r="D106" s="8">
        <v>3225</v>
      </c>
      <c r="E106" s="8" t="s">
        <v>89</v>
      </c>
      <c r="F106" s="8"/>
      <c r="G106" s="42" t="s">
        <v>123</v>
      </c>
      <c r="H106" s="32">
        <f>H107</f>
        <v>8000</v>
      </c>
      <c r="I106" s="32">
        <f t="shared" ref="I106" si="30">I107</f>
        <v>1000</v>
      </c>
      <c r="J106" s="32">
        <f t="shared" si="14"/>
        <v>9000</v>
      </c>
    </row>
    <row r="107" spans="1:10">
      <c r="A107" s="8"/>
      <c r="B107" s="19"/>
      <c r="C107" s="8"/>
      <c r="D107" s="8"/>
      <c r="E107" s="8">
        <v>32251</v>
      </c>
      <c r="F107" s="8"/>
      <c r="G107" s="42" t="s">
        <v>124</v>
      </c>
      <c r="H107" s="34">
        <v>8000</v>
      </c>
      <c r="I107" s="34">
        <v>1000</v>
      </c>
      <c r="J107" s="34">
        <f t="shared" si="14"/>
        <v>9000</v>
      </c>
    </row>
    <row r="108" spans="1:10">
      <c r="A108" s="8"/>
      <c r="B108" s="19"/>
      <c r="C108" s="8"/>
      <c r="D108" s="8">
        <v>3227</v>
      </c>
      <c r="E108" s="8" t="s">
        <v>89</v>
      </c>
      <c r="F108" s="8"/>
      <c r="G108" s="42" t="s">
        <v>125</v>
      </c>
      <c r="H108" s="32">
        <f>H109</f>
        <v>500</v>
      </c>
      <c r="I108" s="32">
        <f t="shared" ref="I108:J108" si="31">I109</f>
        <v>-200</v>
      </c>
      <c r="J108" s="32">
        <f t="shared" si="31"/>
        <v>300</v>
      </c>
    </row>
    <row r="109" spans="1:10">
      <c r="A109" s="8"/>
      <c r="B109" s="19"/>
      <c r="C109" s="8"/>
      <c r="D109" s="8"/>
      <c r="E109" s="8">
        <v>32271</v>
      </c>
      <c r="F109" s="8"/>
      <c r="G109" s="42" t="s">
        <v>125</v>
      </c>
      <c r="H109" s="34">
        <v>500</v>
      </c>
      <c r="I109" s="34">
        <v>-200</v>
      </c>
      <c r="J109" s="34">
        <f t="shared" si="14"/>
        <v>300</v>
      </c>
    </row>
    <row r="110" spans="1:10">
      <c r="A110" s="8"/>
      <c r="B110" s="8"/>
      <c r="C110" s="8">
        <v>323</v>
      </c>
      <c r="D110" s="8"/>
      <c r="E110" s="8"/>
      <c r="F110" s="8"/>
      <c r="G110" s="42" t="s">
        <v>126</v>
      </c>
      <c r="H110" s="32">
        <f>SUM(H111,H115,H119,H123,H129,H132,H134,H137)</f>
        <v>122250</v>
      </c>
      <c r="I110" s="32">
        <f t="shared" ref="I110" si="32">SUM(I111,I115,I119,I123,I129,I132,I134,I137)</f>
        <v>7280</v>
      </c>
      <c r="J110" s="32">
        <f t="shared" si="14"/>
        <v>129530</v>
      </c>
    </row>
    <row r="111" spans="1:10">
      <c r="A111" s="8"/>
      <c r="B111" s="19"/>
      <c r="C111" s="8"/>
      <c r="D111" s="8">
        <v>3231</v>
      </c>
      <c r="E111" s="8" t="s">
        <v>89</v>
      </c>
      <c r="F111" s="8"/>
      <c r="G111" s="42" t="s">
        <v>127</v>
      </c>
      <c r="H111" s="32">
        <f>SUM(H112:H114)</f>
        <v>5300</v>
      </c>
      <c r="I111" s="32">
        <f t="shared" ref="I111" si="33">SUM(I112:I114)</f>
        <v>-400</v>
      </c>
      <c r="J111" s="32">
        <f t="shared" si="14"/>
        <v>4900</v>
      </c>
    </row>
    <row r="112" spans="1:10">
      <c r="A112" s="8"/>
      <c r="B112" s="19"/>
      <c r="C112" s="8"/>
      <c r="D112" s="8"/>
      <c r="E112" s="8">
        <v>32311</v>
      </c>
      <c r="F112" s="8"/>
      <c r="G112" s="42" t="s">
        <v>128</v>
      </c>
      <c r="H112" s="34">
        <v>4900</v>
      </c>
      <c r="I112" s="34">
        <v>-400</v>
      </c>
      <c r="J112" s="34">
        <f t="shared" si="14"/>
        <v>4500</v>
      </c>
    </row>
    <row r="113" spans="1:10">
      <c r="A113" s="8"/>
      <c r="B113" s="19"/>
      <c r="C113" s="8"/>
      <c r="D113" s="8"/>
      <c r="E113" s="48">
        <v>32312</v>
      </c>
      <c r="F113" s="48"/>
      <c r="G113" s="49" t="s">
        <v>129</v>
      </c>
      <c r="H113" s="34">
        <v>0</v>
      </c>
      <c r="I113" s="34"/>
      <c r="J113" s="34">
        <f t="shared" si="14"/>
        <v>0</v>
      </c>
    </row>
    <row r="114" spans="1:10">
      <c r="A114" s="8"/>
      <c r="B114" s="8"/>
      <c r="C114" s="9"/>
      <c r="D114" s="9"/>
      <c r="E114" s="8">
        <v>32313</v>
      </c>
      <c r="F114" s="8"/>
      <c r="G114" s="42" t="s">
        <v>130</v>
      </c>
      <c r="H114" s="34">
        <v>400</v>
      </c>
      <c r="I114" s="34"/>
      <c r="J114" s="34">
        <f t="shared" si="14"/>
        <v>400</v>
      </c>
    </row>
    <row r="115" spans="1:10">
      <c r="A115" s="8"/>
      <c r="B115" s="19"/>
      <c r="C115" s="8"/>
      <c r="D115" s="8">
        <v>3232</v>
      </c>
      <c r="E115" s="8" t="s">
        <v>89</v>
      </c>
      <c r="F115" s="8"/>
      <c r="G115" s="42" t="s">
        <v>131</v>
      </c>
      <c r="H115" s="32">
        <f>SUM(H116:H118)</f>
        <v>24500</v>
      </c>
      <c r="I115" s="32">
        <f t="shared" ref="I115" si="34">SUM(I116:I118)</f>
        <v>3570</v>
      </c>
      <c r="J115" s="32">
        <f t="shared" si="14"/>
        <v>28070</v>
      </c>
    </row>
    <row r="116" spans="1:10" ht="25.5">
      <c r="A116" s="8"/>
      <c r="B116" s="19"/>
      <c r="C116" s="8"/>
      <c r="D116" s="8"/>
      <c r="E116" s="8">
        <v>32321</v>
      </c>
      <c r="F116" s="8"/>
      <c r="G116" s="42" t="s">
        <v>132</v>
      </c>
      <c r="H116" s="34">
        <v>13000</v>
      </c>
      <c r="I116" s="34">
        <v>-430</v>
      </c>
      <c r="J116" s="34">
        <f t="shared" si="14"/>
        <v>12570</v>
      </c>
    </row>
    <row r="117" spans="1:10" ht="25.5">
      <c r="A117" s="8"/>
      <c r="B117" s="19"/>
      <c r="C117" s="9"/>
      <c r="D117" s="9"/>
      <c r="E117" s="8">
        <v>32322</v>
      </c>
      <c r="F117" s="8"/>
      <c r="G117" s="42" t="s">
        <v>133</v>
      </c>
      <c r="H117" s="34">
        <v>9000</v>
      </c>
      <c r="I117" s="34">
        <v>4000</v>
      </c>
      <c r="J117" s="34">
        <f t="shared" ref="J117:J180" si="35">SUM(H117+I117)</f>
        <v>13000</v>
      </c>
    </row>
    <row r="118" spans="1:10" ht="25.5">
      <c r="A118" s="8"/>
      <c r="B118" s="8"/>
      <c r="C118" s="9"/>
      <c r="D118" s="9"/>
      <c r="E118" s="8">
        <v>32323</v>
      </c>
      <c r="F118" s="8"/>
      <c r="G118" s="42" t="s">
        <v>134</v>
      </c>
      <c r="H118" s="34">
        <v>2500</v>
      </c>
      <c r="I118" s="34">
        <v>0</v>
      </c>
      <c r="J118" s="34">
        <f t="shared" si="35"/>
        <v>2500</v>
      </c>
    </row>
    <row r="119" spans="1:10">
      <c r="A119" s="8"/>
      <c r="B119" s="19"/>
      <c r="C119" s="8"/>
      <c r="D119" s="8">
        <v>3233</v>
      </c>
      <c r="E119" s="8" t="s">
        <v>89</v>
      </c>
      <c r="F119" s="8"/>
      <c r="G119" s="42" t="s">
        <v>135</v>
      </c>
      <c r="H119" s="32">
        <f>SUM(H120:H122)</f>
        <v>1500</v>
      </c>
      <c r="I119" s="32">
        <f t="shared" ref="I119" si="36">SUM(I120:I122)</f>
        <v>100</v>
      </c>
      <c r="J119" s="32">
        <f t="shared" si="35"/>
        <v>1600</v>
      </c>
    </row>
    <row r="120" spans="1:10">
      <c r="A120" s="8"/>
      <c r="B120" s="19"/>
      <c r="C120" s="8"/>
      <c r="D120" s="8"/>
      <c r="E120" s="48">
        <v>32331</v>
      </c>
      <c r="F120" s="48"/>
      <c r="G120" s="49" t="s">
        <v>136</v>
      </c>
      <c r="H120" s="34">
        <v>0</v>
      </c>
      <c r="I120" s="34"/>
      <c r="J120" s="34">
        <f t="shared" si="35"/>
        <v>0</v>
      </c>
    </row>
    <row r="121" spans="1:10">
      <c r="A121" s="8"/>
      <c r="B121" s="19"/>
      <c r="C121" s="8"/>
      <c r="D121" s="8"/>
      <c r="E121" s="8">
        <v>32332</v>
      </c>
      <c r="F121" s="8"/>
      <c r="G121" s="11" t="s">
        <v>137</v>
      </c>
      <c r="H121" s="34">
        <v>0</v>
      </c>
      <c r="I121" s="34"/>
      <c r="J121" s="34">
        <f t="shared" si="35"/>
        <v>0</v>
      </c>
    </row>
    <row r="122" spans="1:10">
      <c r="A122" s="8"/>
      <c r="B122" s="19"/>
      <c r="C122" s="8"/>
      <c r="D122" s="8"/>
      <c r="E122" s="8">
        <v>32339</v>
      </c>
      <c r="F122" s="8"/>
      <c r="G122" s="11" t="s">
        <v>138</v>
      </c>
      <c r="H122" s="34">
        <v>1500</v>
      </c>
      <c r="I122" s="34">
        <v>100</v>
      </c>
      <c r="J122" s="34">
        <f t="shared" si="35"/>
        <v>1600</v>
      </c>
    </row>
    <row r="123" spans="1:10">
      <c r="A123" s="8"/>
      <c r="B123" s="19"/>
      <c r="C123" s="8"/>
      <c r="D123" s="8">
        <v>3234</v>
      </c>
      <c r="E123" s="8" t="s">
        <v>89</v>
      </c>
      <c r="F123" s="8"/>
      <c r="G123" s="42" t="s">
        <v>139</v>
      </c>
      <c r="H123" s="32">
        <f>SUM(H124:H128)</f>
        <v>73650</v>
      </c>
      <c r="I123" s="32">
        <f t="shared" ref="I123" si="37">SUM(I124:I128)</f>
        <v>3000</v>
      </c>
      <c r="J123" s="32">
        <f t="shared" si="35"/>
        <v>76650</v>
      </c>
    </row>
    <row r="124" spans="1:10">
      <c r="A124" s="8"/>
      <c r="B124" s="19"/>
      <c r="C124" s="8"/>
      <c r="D124" s="8"/>
      <c r="E124" s="8">
        <v>32341</v>
      </c>
      <c r="F124" s="8"/>
      <c r="G124" s="42" t="s">
        <v>140</v>
      </c>
      <c r="H124" s="34">
        <v>27000</v>
      </c>
      <c r="I124" s="34">
        <v>1000</v>
      </c>
      <c r="J124" s="34">
        <f t="shared" si="35"/>
        <v>28000</v>
      </c>
    </row>
    <row r="125" spans="1:10">
      <c r="A125" s="8"/>
      <c r="B125" s="19"/>
      <c r="C125" s="9"/>
      <c r="D125" s="9"/>
      <c r="E125" s="8">
        <v>32342</v>
      </c>
      <c r="F125" s="8"/>
      <c r="G125" s="42" t="s">
        <v>141</v>
      </c>
      <c r="H125" s="34">
        <v>35000</v>
      </c>
      <c r="I125" s="34">
        <v>2000</v>
      </c>
      <c r="J125" s="34">
        <f t="shared" si="35"/>
        <v>37000</v>
      </c>
    </row>
    <row r="126" spans="1:10">
      <c r="A126" s="8"/>
      <c r="B126" s="8"/>
      <c r="C126" s="9"/>
      <c r="D126" s="9"/>
      <c r="E126" s="8">
        <v>32343</v>
      </c>
      <c r="F126" s="8"/>
      <c r="G126" s="42" t="s">
        <v>142</v>
      </c>
      <c r="H126" s="34">
        <v>2450</v>
      </c>
      <c r="I126" s="34">
        <v>0</v>
      </c>
      <c r="J126" s="34">
        <f t="shared" si="35"/>
        <v>2450</v>
      </c>
    </row>
    <row r="127" spans="1:10">
      <c r="A127" s="8"/>
      <c r="B127" s="19"/>
      <c r="C127" s="8"/>
      <c r="D127" s="8"/>
      <c r="E127" s="8">
        <v>32344</v>
      </c>
      <c r="F127" s="8"/>
      <c r="G127" s="42" t="s">
        <v>143</v>
      </c>
      <c r="H127" s="34">
        <v>0</v>
      </c>
      <c r="I127" s="34"/>
      <c r="J127" s="34">
        <f t="shared" si="35"/>
        <v>0</v>
      </c>
    </row>
    <row r="128" spans="1:10">
      <c r="A128" s="8"/>
      <c r="B128" s="19"/>
      <c r="C128" s="9"/>
      <c r="D128" s="9"/>
      <c r="E128" s="8">
        <v>32349</v>
      </c>
      <c r="F128" s="8"/>
      <c r="G128" s="42" t="s">
        <v>144</v>
      </c>
      <c r="H128" s="34">
        <v>9200</v>
      </c>
      <c r="I128" s="34">
        <v>0</v>
      </c>
      <c r="J128" s="34">
        <f t="shared" si="35"/>
        <v>9200</v>
      </c>
    </row>
    <row r="129" spans="1:10">
      <c r="A129" s="8"/>
      <c r="B129" s="19"/>
      <c r="C129" s="8"/>
      <c r="D129" s="8">
        <v>3236</v>
      </c>
      <c r="E129" s="8" t="s">
        <v>89</v>
      </c>
      <c r="F129" s="8"/>
      <c r="G129" s="42" t="s">
        <v>145</v>
      </c>
      <c r="H129" s="32">
        <f>SUM(H130:H131)</f>
        <v>2700</v>
      </c>
      <c r="I129" s="32">
        <f t="shared" ref="I129" si="38">SUM(I130:I131)</f>
        <v>-700</v>
      </c>
      <c r="J129" s="32">
        <f t="shared" si="35"/>
        <v>2000</v>
      </c>
    </row>
    <row r="130" spans="1:10">
      <c r="A130" s="8"/>
      <c r="B130" s="19"/>
      <c r="C130" s="8"/>
      <c r="D130" s="8"/>
      <c r="E130" s="8">
        <v>32361</v>
      </c>
      <c r="F130" s="8"/>
      <c r="G130" s="42" t="s">
        <v>146</v>
      </c>
      <c r="H130" s="34">
        <v>2700</v>
      </c>
      <c r="I130" s="34">
        <v>-700</v>
      </c>
      <c r="J130" s="34">
        <f t="shared" si="35"/>
        <v>2000</v>
      </c>
    </row>
    <row r="131" spans="1:10">
      <c r="A131" s="8"/>
      <c r="B131" s="19"/>
      <c r="C131" s="9"/>
      <c r="D131" s="9"/>
      <c r="E131" s="8">
        <v>32363</v>
      </c>
      <c r="F131" s="8"/>
      <c r="G131" s="42" t="s">
        <v>147</v>
      </c>
      <c r="H131" s="34">
        <v>0</v>
      </c>
      <c r="I131" s="34"/>
      <c r="J131" s="34">
        <f t="shared" si="35"/>
        <v>0</v>
      </c>
    </row>
    <row r="132" spans="1:10">
      <c r="A132" s="8"/>
      <c r="B132" s="19"/>
      <c r="C132" s="8"/>
      <c r="D132" s="8">
        <v>3237</v>
      </c>
      <c r="E132" s="8" t="s">
        <v>89</v>
      </c>
      <c r="F132" s="8"/>
      <c r="G132" s="42" t="s">
        <v>148</v>
      </c>
      <c r="H132" s="32">
        <f>H133</f>
        <v>7800</v>
      </c>
      <c r="I132" s="32">
        <f t="shared" ref="I132" si="39">I133</f>
        <v>1700</v>
      </c>
      <c r="J132" s="32">
        <f t="shared" si="35"/>
        <v>9500</v>
      </c>
    </row>
    <row r="133" spans="1:10">
      <c r="A133" s="8"/>
      <c r="B133" s="19"/>
      <c r="C133" s="8"/>
      <c r="D133" s="8"/>
      <c r="E133" s="8">
        <v>32379</v>
      </c>
      <c r="F133" s="8"/>
      <c r="G133" s="42" t="s">
        <v>149</v>
      </c>
      <c r="H133" s="34">
        <v>7800</v>
      </c>
      <c r="I133" s="34">
        <v>1700</v>
      </c>
      <c r="J133" s="34">
        <f t="shared" si="35"/>
        <v>9500</v>
      </c>
    </row>
    <row r="134" spans="1:10">
      <c r="A134" s="8"/>
      <c r="B134" s="19"/>
      <c r="C134" s="8"/>
      <c r="D134" s="8">
        <v>3238</v>
      </c>
      <c r="E134" s="8" t="s">
        <v>89</v>
      </c>
      <c r="F134" s="8"/>
      <c r="G134" s="42" t="s">
        <v>150</v>
      </c>
      <c r="H134" s="32">
        <f>H136+H135</f>
        <v>5900</v>
      </c>
      <c r="I134" s="32">
        <f t="shared" ref="I134" si="40">I136+I135</f>
        <v>0</v>
      </c>
      <c r="J134" s="32">
        <f t="shared" si="35"/>
        <v>5900</v>
      </c>
    </row>
    <row r="135" spans="1:10">
      <c r="A135" s="8"/>
      <c r="B135" s="19"/>
      <c r="C135" s="8"/>
      <c r="D135" s="8"/>
      <c r="E135" s="8">
        <v>32381</v>
      </c>
      <c r="F135" s="8"/>
      <c r="G135" s="11" t="s">
        <v>151</v>
      </c>
      <c r="H135" s="34">
        <v>5850</v>
      </c>
      <c r="I135" s="34">
        <v>0</v>
      </c>
      <c r="J135" s="34">
        <f t="shared" si="35"/>
        <v>5850</v>
      </c>
    </row>
    <row r="136" spans="1:10">
      <c r="A136" s="8"/>
      <c r="B136" s="19"/>
      <c r="C136" s="8"/>
      <c r="D136" s="8"/>
      <c r="E136" s="8">
        <v>32389</v>
      </c>
      <c r="F136" s="8"/>
      <c r="G136" s="42" t="s">
        <v>152</v>
      </c>
      <c r="H136" s="34">
        <v>50</v>
      </c>
      <c r="I136" s="34"/>
      <c r="J136" s="34">
        <f t="shared" si="35"/>
        <v>50</v>
      </c>
    </row>
    <row r="137" spans="1:10">
      <c r="A137" s="8"/>
      <c r="B137" s="19"/>
      <c r="C137" s="8"/>
      <c r="D137" s="8">
        <v>3239</v>
      </c>
      <c r="E137" s="8" t="s">
        <v>89</v>
      </c>
      <c r="F137" s="8"/>
      <c r="G137" s="42" t="s">
        <v>153</v>
      </c>
      <c r="H137" s="32">
        <f>SUM(H138:H140)</f>
        <v>900</v>
      </c>
      <c r="I137" s="32">
        <f t="shared" ref="I137" si="41">SUM(I138:I140)</f>
        <v>10</v>
      </c>
      <c r="J137" s="32">
        <f t="shared" si="35"/>
        <v>910</v>
      </c>
    </row>
    <row r="138" spans="1:10">
      <c r="A138" s="8"/>
      <c r="B138" s="19"/>
      <c r="C138" s="8"/>
      <c r="D138" s="8"/>
      <c r="E138" s="48">
        <v>32392</v>
      </c>
      <c r="F138" s="48"/>
      <c r="G138" s="49" t="s">
        <v>154</v>
      </c>
      <c r="H138" s="34">
        <v>0</v>
      </c>
      <c r="I138" s="34"/>
      <c r="J138" s="34">
        <f t="shared" si="35"/>
        <v>0</v>
      </c>
    </row>
    <row r="139" spans="1:10">
      <c r="A139" s="8"/>
      <c r="B139" s="19"/>
      <c r="C139" s="8"/>
      <c r="D139" s="8"/>
      <c r="E139" s="48">
        <v>32394</v>
      </c>
      <c r="F139" s="48"/>
      <c r="G139" s="49" t="s">
        <v>155</v>
      </c>
      <c r="H139" s="52">
        <v>700</v>
      </c>
      <c r="I139" s="52">
        <v>10</v>
      </c>
      <c r="J139" s="34">
        <f t="shared" si="35"/>
        <v>710</v>
      </c>
    </row>
    <row r="140" spans="1:10">
      <c r="A140" s="8"/>
      <c r="B140" s="19"/>
      <c r="C140" s="8"/>
      <c r="D140" s="8"/>
      <c r="E140" s="48">
        <v>32399</v>
      </c>
      <c r="F140" s="102"/>
      <c r="G140" s="50" t="s">
        <v>156</v>
      </c>
      <c r="H140" s="52">
        <v>200</v>
      </c>
      <c r="I140" s="52">
        <v>0</v>
      </c>
      <c r="J140" s="34">
        <f t="shared" si="35"/>
        <v>200</v>
      </c>
    </row>
    <row r="141" spans="1:10">
      <c r="A141" s="125"/>
      <c r="B141" s="125"/>
      <c r="C141" s="125">
        <v>324</v>
      </c>
      <c r="D141" s="125"/>
      <c r="E141" s="125"/>
      <c r="F141" s="134"/>
      <c r="G141" s="134" t="s">
        <v>279</v>
      </c>
      <c r="H141" s="33">
        <f>SUM(H142)</f>
        <v>0</v>
      </c>
      <c r="I141" s="108">
        <v>196</v>
      </c>
      <c r="J141" s="108">
        <v>196</v>
      </c>
    </row>
    <row r="142" spans="1:10">
      <c r="A142" s="125"/>
      <c r="B142" s="127"/>
      <c r="C142" s="125"/>
      <c r="D142" s="125">
        <v>3241</v>
      </c>
      <c r="E142" s="125" t="s">
        <v>89</v>
      </c>
      <c r="F142" s="124"/>
      <c r="G142" s="124" t="s">
        <v>279</v>
      </c>
      <c r="H142" s="35">
        <v>0</v>
      </c>
      <c r="I142" s="98">
        <v>196</v>
      </c>
      <c r="J142" s="34">
        <f t="shared" si="35"/>
        <v>196</v>
      </c>
    </row>
    <row r="143" spans="1:10">
      <c r="A143" s="125"/>
      <c r="B143" s="127"/>
      <c r="C143" s="125"/>
      <c r="D143" s="125"/>
      <c r="E143" s="125">
        <v>32411</v>
      </c>
      <c r="F143" s="124"/>
      <c r="G143" s="124" t="s">
        <v>280</v>
      </c>
      <c r="H143" s="35">
        <v>0</v>
      </c>
      <c r="I143" s="98">
        <v>16</v>
      </c>
      <c r="J143" s="34">
        <f t="shared" si="35"/>
        <v>16</v>
      </c>
    </row>
    <row r="144" spans="1:10">
      <c r="A144" s="125"/>
      <c r="B144" s="127"/>
      <c r="C144" s="125"/>
      <c r="D144" s="125"/>
      <c r="E144" s="125">
        <v>32412</v>
      </c>
      <c r="F144" s="124"/>
      <c r="G144" s="124" t="s">
        <v>281</v>
      </c>
      <c r="H144" s="35">
        <v>0</v>
      </c>
      <c r="I144" s="98">
        <v>180</v>
      </c>
      <c r="J144" s="34">
        <f t="shared" si="35"/>
        <v>180</v>
      </c>
    </row>
    <row r="145" spans="1:10">
      <c r="A145" s="8"/>
      <c r="B145" s="8"/>
      <c r="C145" s="8">
        <v>329</v>
      </c>
      <c r="D145" s="8"/>
      <c r="E145" s="8"/>
      <c r="F145" s="8"/>
      <c r="G145" s="42" t="s">
        <v>157</v>
      </c>
      <c r="H145" s="32">
        <f>SUM(H146,H148,H152,H154,H157,H159)</f>
        <v>16800</v>
      </c>
      <c r="I145" s="32">
        <f>SUM(I146,I148,I154,I157,I159)</f>
        <v>1740</v>
      </c>
      <c r="J145" s="32">
        <f t="shared" si="35"/>
        <v>18540</v>
      </c>
    </row>
    <row r="146" spans="1:10" ht="25.5">
      <c r="A146" s="8"/>
      <c r="B146" s="19"/>
      <c r="C146" s="8"/>
      <c r="D146" s="8">
        <v>3291</v>
      </c>
      <c r="E146" s="8" t="s">
        <v>89</v>
      </c>
      <c r="F146" s="8"/>
      <c r="G146" s="42" t="s">
        <v>158</v>
      </c>
      <c r="H146" s="32">
        <f>H147</f>
        <v>6100</v>
      </c>
      <c r="I146" s="32">
        <f t="shared" ref="I146" si="42">I147</f>
        <v>500</v>
      </c>
      <c r="J146" s="32">
        <f t="shared" si="35"/>
        <v>6600</v>
      </c>
    </row>
    <row r="147" spans="1:10" ht="25.5">
      <c r="A147" s="8"/>
      <c r="B147" s="19"/>
      <c r="C147" s="8"/>
      <c r="D147" s="8"/>
      <c r="E147" s="8">
        <v>32911</v>
      </c>
      <c r="F147" s="8"/>
      <c r="G147" s="42" t="s">
        <v>159</v>
      </c>
      <c r="H147" s="34">
        <v>6100</v>
      </c>
      <c r="I147" s="34">
        <v>500</v>
      </c>
      <c r="J147" s="34">
        <f t="shared" si="35"/>
        <v>6600</v>
      </c>
    </row>
    <row r="148" spans="1:10">
      <c r="A148" s="8"/>
      <c r="B148" s="19"/>
      <c r="C148" s="8"/>
      <c r="D148" s="8">
        <v>3292</v>
      </c>
      <c r="E148" s="8" t="s">
        <v>89</v>
      </c>
      <c r="F148" s="8"/>
      <c r="G148" s="42" t="s">
        <v>160</v>
      </c>
      <c r="H148" s="32">
        <f>SUM(H149:H151)</f>
        <v>6700</v>
      </c>
      <c r="I148" s="32">
        <f t="shared" ref="I148" si="43">SUM(I149:I151)</f>
        <v>-295</v>
      </c>
      <c r="J148" s="32">
        <f t="shared" si="35"/>
        <v>6405</v>
      </c>
    </row>
    <row r="149" spans="1:10">
      <c r="A149" s="8"/>
      <c r="B149" s="19"/>
      <c r="C149" s="8"/>
      <c r="D149" s="8"/>
      <c r="E149" s="48">
        <v>32921</v>
      </c>
      <c r="F149" s="48"/>
      <c r="G149" s="49" t="s">
        <v>161</v>
      </c>
      <c r="H149" s="34">
        <v>1700</v>
      </c>
      <c r="I149" s="34">
        <v>-195</v>
      </c>
      <c r="J149" s="34">
        <f t="shared" si="35"/>
        <v>1505</v>
      </c>
    </row>
    <row r="150" spans="1:10">
      <c r="A150" s="8"/>
      <c r="B150" s="19"/>
      <c r="C150" s="9"/>
      <c r="D150" s="9"/>
      <c r="E150" s="8">
        <v>32922</v>
      </c>
      <c r="F150" s="8"/>
      <c r="G150" s="42" t="s">
        <v>162</v>
      </c>
      <c r="H150" s="34">
        <v>2900</v>
      </c>
      <c r="I150" s="34">
        <v>-100</v>
      </c>
      <c r="J150" s="34">
        <f t="shared" si="35"/>
        <v>2800</v>
      </c>
    </row>
    <row r="151" spans="1:10">
      <c r="A151" s="8"/>
      <c r="B151" s="8"/>
      <c r="C151" s="9"/>
      <c r="D151" s="9"/>
      <c r="E151" s="8">
        <v>32923</v>
      </c>
      <c r="F151" s="8"/>
      <c r="G151" s="42" t="s">
        <v>163</v>
      </c>
      <c r="H151" s="34">
        <v>2100</v>
      </c>
      <c r="I151" s="34">
        <v>0</v>
      </c>
      <c r="J151" s="34">
        <f t="shared" si="35"/>
        <v>2100</v>
      </c>
    </row>
    <row r="152" spans="1:10">
      <c r="A152" s="8"/>
      <c r="B152" s="19"/>
      <c r="C152" s="8"/>
      <c r="D152" s="8">
        <v>3293</v>
      </c>
      <c r="E152" s="8" t="s">
        <v>89</v>
      </c>
      <c r="F152" s="8"/>
      <c r="G152" s="42" t="s">
        <v>164</v>
      </c>
      <c r="H152" s="32">
        <f>H153</f>
        <v>0</v>
      </c>
      <c r="I152" s="32">
        <f t="shared" ref="I152" si="44">I153</f>
        <v>0</v>
      </c>
      <c r="J152" s="32">
        <f t="shared" si="35"/>
        <v>0</v>
      </c>
    </row>
    <row r="153" spans="1:10">
      <c r="A153" s="8"/>
      <c r="B153" s="19"/>
      <c r="C153" s="8"/>
      <c r="D153" s="8"/>
      <c r="E153" s="8">
        <v>32931</v>
      </c>
      <c r="F153" s="8"/>
      <c r="G153" s="42" t="s">
        <v>164</v>
      </c>
      <c r="H153" s="34">
        <v>0</v>
      </c>
      <c r="I153" s="34"/>
      <c r="J153" s="32">
        <f t="shared" si="35"/>
        <v>0</v>
      </c>
    </row>
    <row r="154" spans="1:10">
      <c r="A154" s="8"/>
      <c r="B154" s="19"/>
      <c r="C154" s="8"/>
      <c r="D154" s="8">
        <v>3295</v>
      </c>
      <c r="E154" s="8" t="s">
        <v>89</v>
      </c>
      <c r="F154" s="8"/>
      <c r="G154" s="42" t="s">
        <v>165</v>
      </c>
      <c r="H154" s="32">
        <f>SUM(H155:H156)</f>
        <v>0</v>
      </c>
      <c r="I154" s="32">
        <f t="shared" ref="I154" si="45">SUM(I155:I156)</f>
        <v>5500</v>
      </c>
      <c r="J154" s="32">
        <f t="shared" si="35"/>
        <v>5500</v>
      </c>
    </row>
    <row r="155" spans="1:10">
      <c r="A155" s="8"/>
      <c r="B155" s="19"/>
      <c r="C155" s="8"/>
      <c r="D155" s="8"/>
      <c r="E155" s="8">
        <v>32952</v>
      </c>
      <c r="F155" s="8"/>
      <c r="G155" s="11" t="s">
        <v>166</v>
      </c>
      <c r="H155" s="34">
        <v>0</v>
      </c>
      <c r="I155" s="34"/>
      <c r="J155" s="32">
        <f t="shared" si="35"/>
        <v>0</v>
      </c>
    </row>
    <row r="156" spans="1:10" ht="25.5">
      <c r="A156" s="8"/>
      <c r="B156" s="19"/>
      <c r="C156" s="8"/>
      <c r="D156" s="8"/>
      <c r="E156" s="48">
        <v>32955</v>
      </c>
      <c r="F156" s="48"/>
      <c r="G156" s="49" t="s">
        <v>167</v>
      </c>
      <c r="H156" s="34">
        <v>0</v>
      </c>
      <c r="I156" s="34">
        <v>5500</v>
      </c>
      <c r="J156" s="34">
        <f t="shared" si="35"/>
        <v>5500</v>
      </c>
    </row>
    <row r="157" spans="1:10">
      <c r="A157" s="8"/>
      <c r="B157" s="19"/>
      <c r="C157" s="8"/>
      <c r="D157" s="8">
        <v>3296</v>
      </c>
      <c r="E157" s="8" t="s">
        <v>89</v>
      </c>
      <c r="F157" s="8"/>
      <c r="G157" s="42" t="s">
        <v>168</v>
      </c>
      <c r="H157" s="32">
        <f>H158</f>
        <v>0</v>
      </c>
      <c r="I157" s="32">
        <f t="shared" ref="I157" si="46">I158</f>
        <v>0</v>
      </c>
      <c r="J157" s="32">
        <f t="shared" si="35"/>
        <v>0</v>
      </c>
    </row>
    <row r="158" spans="1:10">
      <c r="A158" s="8"/>
      <c r="B158" s="19"/>
      <c r="C158" s="8"/>
      <c r="D158" s="8"/>
      <c r="E158" s="8">
        <v>32961</v>
      </c>
      <c r="F158" s="8"/>
      <c r="G158" s="42" t="s">
        <v>168</v>
      </c>
      <c r="H158" s="34">
        <v>0</v>
      </c>
      <c r="I158" s="34"/>
      <c r="J158" s="32">
        <f t="shared" si="35"/>
        <v>0</v>
      </c>
    </row>
    <row r="159" spans="1:10">
      <c r="A159" s="8"/>
      <c r="B159" s="19"/>
      <c r="C159" s="8"/>
      <c r="D159" s="8">
        <v>3299</v>
      </c>
      <c r="E159" s="8"/>
      <c r="F159" s="8"/>
      <c r="G159" s="11" t="s">
        <v>157</v>
      </c>
      <c r="H159" s="32">
        <f>H160</f>
        <v>4000</v>
      </c>
      <c r="I159" s="32">
        <f t="shared" ref="I159" si="47">I160</f>
        <v>-3965</v>
      </c>
      <c r="J159" s="32">
        <f t="shared" si="35"/>
        <v>35</v>
      </c>
    </row>
    <row r="160" spans="1:10">
      <c r="A160" s="8"/>
      <c r="B160" s="19"/>
      <c r="C160" s="8"/>
      <c r="D160" s="8"/>
      <c r="E160" s="8">
        <v>32999</v>
      </c>
      <c r="F160" s="8"/>
      <c r="G160" s="11" t="s">
        <v>157</v>
      </c>
      <c r="H160" s="34">
        <v>4000</v>
      </c>
      <c r="I160" s="34">
        <v>-3965</v>
      </c>
      <c r="J160" s="34">
        <f t="shared" si="35"/>
        <v>35</v>
      </c>
    </row>
    <row r="161" spans="1:10">
      <c r="A161" s="8"/>
      <c r="B161" s="19">
        <v>34</v>
      </c>
      <c r="C161" s="39"/>
      <c r="D161" s="39"/>
      <c r="E161" s="39"/>
      <c r="F161" s="39"/>
      <c r="G161" s="41" t="s">
        <v>169</v>
      </c>
      <c r="H161" s="32">
        <f>H162</f>
        <v>4400</v>
      </c>
      <c r="I161" s="32">
        <f t="shared" ref="I161" si="48">I162</f>
        <v>-50</v>
      </c>
      <c r="J161" s="32">
        <f t="shared" si="35"/>
        <v>4350</v>
      </c>
    </row>
    <row r="162" spans="1:10">
      <c r="A162" s="8"/>
      <c r="B162" s="8"/>
      <c r="C162" s="8">
        <v>343</v>
      </c>
      <c r="D162" s="8"/>
      <c r="E162" s="8"/>
      <c r="F162" s="8"/>
      <c r="G162" s="42" t="s">
        <v>170</v>
      </c>
      <c r="H162" s="32">
        <f>SUM(H163,H165)</f>
        <v>4400</v>
      </c>
      <c r="I162" s="32">
        <f t="shared" ref="I162" si="49">SUM(I163,I165)</f>
        <v>-50</v>
      </c>
      <c r="J162" s="32">
        <f t="shared" si="35"/>
        <v>4350</v>
      </c>
    </row>
    <row r="163" spans="1:10">
      <c r="A163" s="8"/>
      <c r="B163" s="19"/>
      <c r="C163" s="8"/>
      <c r="D163" s="8">
        <v>3431</v>
      </c>
      <c r="E163" s="8"/>
      <c r="F163" s="8"/>
      <c r="G163" s="42" t="s">
        <v>171</v>
      </c>
      <c r="H163" s="32">
        <f>H164</f>
        <v>4400</v>
      </c>
      <c r="I163" s="32">
        <f t="shared" ref="I163" si="50">I164</f>
        <v>-50</v>
      </c>
      <c r="J163" s="32">
        <f t="shared" si="35"/>
        <v>4350</v>
      </c>
    </row>
    <row r="164" spans="1:10">
      <c r="A164" s="8"/>
      <c r="B164" s="19"/>
      <c r="C164" s="8"/>
      <c r="D164" s="8"/>
      <c r="E164" s="8">
        <v>34312</v>
      </c>
      <c r="F164" s="8"/>
      <c r="G164" s="42" t="s">
        <v>172</v>
      </c>
      <c r="H164" s="34">
        <v>4400</v>
      </c>
      <c r="I164" s="34">
        <v>-50</v>
      </c>
      <c r="J164" s="34">
        <f t="shared" si="35"/>
        <v>4350</v>
      </c>
    </row>
    <row r="165" spans="1:10">
      <c r="A165" s="8"/>
      <c r="B165" s="19"/>
      <c r="C165" s="8"/>
      <c r="D165" s="8">
        <v>3433</v>
      </c>
      <c r="E165" s="8"/>
      <c r="F165" s="8"/>
      <c r="G165" s="42" t="s">
        <v>173</v>
      </c>
      <c r="H165" s="32">
        <f>SUM(H166:H169)</f>
        <v>0</v>
      </c>
      <c r="I165" s="32">
        <f t="shared" ref="I165" si="51">SUM(I166:I169)</f>
        <v>0</v>
      </c>
      <c r="J165" s="32">
        <f t="shared" si="35"/>
        <v>0</v>
      </c>
    </row>
    <row r="166" spans="1:10">
      <c r="A166" s="8"/>
      <c r="B166" s="19"/>
      <c r="C166" s="8"/>
      <c r="D166" s="8"/>
      <c r="E166" s="8">
        <v>34331</v>
      </c>
      <c r="F166" s="8"/>
      <c r="G166" s="42" t="s">
        <v>174</v>
      </c>
      <c r="H166" s="34">
        <v>0</v>
      </c>
      <c r="I166" s="34"/>
      <c r="J166" s="32">
        <f t="shared" si="35"/>
        <v>0</v>
      </c>
    </row>
    <row r="167" spans="1:10">
      <c r="A167" s="8"/>
      <c r="B167" s="19"/>
      <c r="C167" s="8"/>
      <c r="D167" s="8"/>
      <c r="E167" s="8">
        <v>34332</v>
      </c>
      <c r="F167" s="8"/>
      <c r="G167" s="42" t="s">
        <v>175</v>
      </c>
      <c r="H167" s="34">
        <v>0</v>
      </c>
      <c r="I167" s="34"/>
      <c r="J167" s="32">
        <f t="shared" si="35"/>
        <v>0</v>
      </c>
    </row>
    <row r="168" spans="1:10">
      <c r="A168" s="8"/>
      <c r="B168" s="19"/>
      <c r="C168" s="8"/>
      <c r="D168" s="8"/>
      <c r="E168" s="8">
        <v>34333</v>
      </c>
      <c r="F168" s="8"/>
      <c r="G168" s="11" t="s">
        <v>176</v>
      </c>
      <c r="H168" s="34">
        <v>0</v>
      </c>
      <c r="I168" s="34"/>
      <c r="J168" s="32">
        <f t="shared" si="35"/>
        <v>0</v>
      </c>
    </row>
    <row r="169" spans="1:10">
      <c r="A169" s="8"/>
      <c r="B169" s="19"/>
      <c r="C169" s="8"/>
      <c r="D169" s="8"/>
      <c r="E169" s="48">
        <v>34339</v>
      </c>
      <c r="F169" s="48"/>
      <c r="G169" s="51" t="s">
        <v>177</v>
      </c>
      <c r="H169" s="34">
        <v>0</v>
      </c>
      <c r="I169" s="34"/>
      <c r="J169" s="32">
        <f t="shared" si="35"/>
        <v>0</v>
      </c>
    </row>
    <row r="170" spans="1:10" ht="25.5">
      <c r="A170" s="19"/>
      <c r="B170" s="19">
        <v>37</v>
      </c>
      <c r="C170" s="39"/>
      <c r="D170" s="39"/>
      <c r="E170" s="39"/>
      <c r="F170" s="39"/>
      <c r="G170" s="45" t="s">
        <v>178</v>
      </c>
      <c r="H170" s="46">
        <f>H171</f>
        <v>1900</v>
      </c>
      <c r="I170" s="46">
        <f t="shared" ref="I170" si="52">I171</f>
        <v>-35</v>
      </c>
      <c r="J170" s="32">
        <f t="shared" si="35"/>
        <v>1865</v>
      </c>
    </row>
    <row r="171" spans="1:10">
      <c r="A171" s="8"/>
      <c r="B171" s="8"/>
      <c r="C171" s="8">
        <v>372</v>
      </c>
      <c r="D171" s="8"/>
      <c r="E171" s="8"/>
      <c r="F171" s="8"/>
      <c r="G171" s="47" t="s">
        <v>179</v>
      </c>
      <c r="H171" s="46">
        <f>SUM(H172,H174)</f>
        <v>1900</v>
      </c>
      <c r="I171" s="46">
        <f t="shared" ref="I171" si="53">SUM(I172,I174)</f>
        <v>-35</v>
      </c>
      <c r="J171" s="32">
        <f t="shared" si="35"/>
        <v>1865</v>
      </c>
    </row>
    <row r="172" spans="1:10">
      <c r="A172" s="8"/>
      <c r="B172" s="19"/>
      <c r="C172" s="8"/>
      <c r="D172" s="8">
        <v>3721</v>
      </c>
      <c r="E172" s="8"/>
      <c r="F172" s="8"/>
      <c r="G172" s="36" t="s">
        <v>180</v>
      </c>
      <c r="H172" s="46">
        <f>H173</f>
        <v>1900</v>
      </c>
      <c r="I172" s="46">
        <f t="shared" ref="I172" si="54">I173</f>
        <v>-35</v>
      </c>
      <c r="J172" s="32">
        <f t="shared" si="35"/>
        <v>1865</v>
      </c>
    </row>
    <row r="173" spans="1:10">
      <c r="A173" s="8"/>
      <c r="B173" s="19"/>
      <c r="C173" s="8"/>
      <c r="D173" s="8"/>
      <c r="E173" s="48">
        <v>37212</v>
      </c>
      <c r="F173" s="48"/>
      <c r="G173" s="51" t="s">
        <v>181</v>
      </c>
      <c r="H173" s="44">
        <v>1900</v>
      </c>
      <c r="I173" s="44">
        <v>-35</v>
      </c>
      <c r="J173" s="34">
        <f t="shared" si="35"/>
        <v>1865</v>
      </c>
    </row>
    <row r="174" spans="1:10">
      <c r="A174" s="8"/>
      <c r="B174" s="19"/>
      <c r="C174" s="8"/>
      <c r="D174" s="8">
        <v>3722</v>
      </c>
      <c r="E174" s="8"/>
      <c r="F174" s="8"/>
      <c r="G174" s="36" t="s">
        <v>182</v>
      </c>
      <c r="H174" s="46">
        <f>H175</f>
        <v>0</v>
      </c>
      <c r="I174" s="44"/>
      <c r="J174" s="32">
        <f t="shared" si="35"/>
        <v>0</v>
      </c>
    </row>
    <row r="175" spans="1:10">
      <c r="A175" s="8"/>
      <c r="B175" s="19"/>
      <c r="C175" s="8"/>
      <c r="D175" s="8"/>
      <c r="E175" s="8">
        <v>37229</v>
      </c>
      <c r="F175" s="8"/>
      <c r="G175" s="42" t="s">
        <v>183</v>
      </c>
      <c r="H175" s="44">
        <v>0</v>
      </c>
      <c r="I175" s="44"/>
      <c r="J175" s="32">
        <f t="shared" si="35"/>
        <v>0</v>
      </c>
    </row>
    <row r="176" spans="1:10">
      <c r="A176" s="10">
        <v>4</v>
      </c>
      <c r="B176" s="10"/>
      <c r="C176" s="10"/>
      <c r="D176" s="10"/>
      <c r="E176" s="10"/>
      <c r="F176" s="10"/>
      <c r="G176" s="17" t="s">
        <v>11</v>
      </c>
      <c r="H176" s="32">
        <f>SUM(H177+H196)</f>
        <v>92008</v>
      </c>
      <c r="I176" s="32">
        <f>SUM(I177+I196)</f>
        <v>-69829</v>
      </c>
      <c r="J176" s="32">
        <f t="shared" si="35"/>
        <v>22179</v>
      </c>
    </row>
    <row r="177" spans="1:10" ht="25.5">
      <c r="A177" s="11"/>
      <c r="B177" s="7">
        <v>42</v>
      </c>
      <c r="C177" s="7"/>
      <c r="D177" s="7"/>
      <c r="E177" s="7"/>
      <c r="F177" s="7"/>
      <c r="G177" s="17" t="s">
        <v>31</v>
      </c>
      <c r="H177" s="32">
        <f>SUM(H178+H193)</f>
        <v>64300</v>
      </c>
      <c r="I177" s="32">
        <f>SUM(I178+I193)</f>
        <v>-50371</v>
      </c>
      <c r="J177" s="32">
        <f t="shared" si="35"/>
        <v>13929</v>
      </c>
    </row>
    <row r="178" spans="1:10">
      <c r="A178" s="11"/>
      <c r="B178" s="11"/>
      <c r="C178" s="8">
        <v>422</v>
      </c>
      <c r="D178" s="8"/>
      <c r="E178" s="8"/>
      <c r="F178" s="8"/>
      <c r="G178" s="42" t="s">
        <v>184</v>
      </c>
      <c r="H178" s="32">
        <f>SUM(H179,H181,H183,H185,H187,H189)</f>
        <v>64300</v>
      </c>
      <c r="I178" s="32">
        <f>SUM(I179,I181,I183,I185,I187,I189)</f>
        <v>-50371</v>
      </c>
      <c r="J178" s="32">
        <f t="shared" si="35"/>
        <v>13929</v>
      </c>
    </row>
    <row r="179" spans="1:10">
      <c r="A179" s="11"/>
      <c r="B179" s="11"/>
      <c r="C179" s="8"/>
      <c r="D179" s="8">
        <v>4221</v>
      </c>
      <c r="E179" s="8"/>
      <c r="F179" s="8"/>
      <c r="G179" s="42" t="s">
        <v>185</v>
      </c>
      <c r="H179" s="32">
        <f>H180</f>
        <v>0</v>
      </c>
      <c r="I179" s="34"/>
      <c r="J179" s="32">
        <f t="shared" si="35"/>
        <v>0</v>
      </c>
    </row>
    <row r="180" spans="1:10">
      <c r="A180" s="11"/>
      <c r="B180" s="11"/>
      <c r="C180" s="8"/>
      <c r="D180" s="8"/>
      <c r="E180" s="8">
        <v>42212</v>
      </c>
      <c r="F180" s="8"/>
      <c r="G180" s="42" t="s">
        <v>186</v>
      </c>
      <c r="H180" s="34">
        <v>0</v>
      </c>
      <c r="I180" s="34"/>
      <c r="J180" s="32">
        <f t="shared" si="35"/>
        <v>0</v>
      </c>
    </row>
    <row r="181" spans="1:10">
      <c r="A181" s="11"/>
      <c r="B181" s="11"/>
      <c r="C181" s="8"/>
      <c r="D181" s="8">
        <v>4222</v>
      </c>
      <c r="E181" s="8"/>
      <c r="F181" s="8"/>
      <c r="G181" s="42" t="s">
        <v>187</v>
      </c>
      <c r="H181" s="32">
        <f>H182</f>
        <v>0</v>
      </c>
      <c r="I181" s="34"/>
      <c r="J181" s="32">
        <f t="shared" ref="J181:J202" si="55">SUM(H181+I181)</f>
        <v>0</v>
      </c>
    </row>
    <row r="182" spans="1:10">
      <c r="A182" s="11"/>
      <c r="B182" s="11"/>
      <c r="C182" s="8"/>
      <c r="D182" s="8"/>
      <c r="E182" s="8">
        <v>42229</v>
      </c>
      <c r="F182" s="8"/>
      <c r="G182" s="42" t="s">
        <v>188</v>
      </c>
      <c r="H182" s="34">
        <v>0</v>
      </c>
      <c r="I182" s="34"/>
      <c r="J182" s="32">
        <f t="shared" si="55"/>
        <v>0</v>
      </c>
    </row>
    <row r="183" spans="1:10">
      <c r="A183" s="11"/>
      <c r="B183" s="11"/>
      <c r="C183" s="8"/>
      <c r="D183" s="8">
        <v>4223</v>
      </c>
      <c r="E183" s="8"/>
      <c r="F183" s="8"/>
      <c r="G183" s="11" t="s">
        <v>189</v>
      </c>
      <c r="H183" s="32">
        <f>H184</f>
        <v>0</v>
      </c>
      <c r="I183" s="34"/>
      <c r="J183" s="32">
        <f t="shared" si="55"/>
        <v>0</v>
      </c>
    </row>
    <row r="184" spans="1:10">
      <c r="A184" s="11"/>
      <c r="B184" s="11"/>
      <c r="C184" s="8"/>
      <c r="D184" s="8"/>
      <c r="E184" s="8">
        <v>42231</v>
      </c>
      <c r="F184" s="8"/>
      <c r="G184" s="11" t="s">
        <v>190</v>
      </c>
      <c r="H184" s="34">
        <v>0</v>
      </c>
      <c r="I184" s="34"/>
      <c r="J184" s="32">
        <f t="shared" si="55"/>
        <v>0</v>
      </c>
    </row>
    <row r="185" spans="1:10">
      <c r="A185" s="11"/>
      <c r="B185" s="11"/>
      <c r="C185" s="8"/>
      <c r="D185" s="8">
        <v>4224</v>
      </c>
      <c r="E185" s="8"/>
      <c r="F185" s="8"/>
      <c r="G185" s="11" t="s">
        <v>191</v>
      </c>
      <c r="H185" s="32">
        <f>H186</f>
        <v>0</v>
      </c>
      <c r="I185" s="34"/>
      <c r="J185" s="32">
        <f t="shared" si="55"/>
        <v>0</v>
      </c>
    </row>
    <row r="186" spans="1:10">
      <c r="A186" s="11"/>
      <c r="B186" s="11"/>
      <c r="C186" s="8"/>
      <c r="D186" s="8"/>
      <c r="E186" s="8">
        <v>42241</v>
      </c>
      <c r="F186" s="8"/>
      <c r="G186" s="11" t="s">
        <v>192</v>
      </c>
      <c r="H186" s="34">
        <v>0</v>
      </c>
      <c r="I186" s="34"/>
      <c r="J186" s="32">
        <f t="shared" si="55"/>
        <v>0</v>
      </c>
    </row>
    <row r="187" spans="1:10">
      <c r="A187" s="11"/>
      <c r="B187" s="11"/>
      <c r="C187" s="8"/>
      <c r="D187" s="8">
        <v>4225</v>
      </c>
      <c r="E187" s="8"/>
      <c r="F187" s="8"/>
      <c r="G187" s="42" t="s">
        <v>193</v>
      </c>
      <c r="H187" s="32">
        <f>H188</f>
        <v>0</v>
      </c>
      <c r="I187" s="34"/>
      <c r="J187" s="32">
        <f t="shared" si="55"/>
        <v>0</v>
      </c>
    </row>
    <row r="188" spans="1:10">
      <c r="A188" s="11"/>
      <c r="B188" s="11"/>
      <c r="C188" s="8"/>
      <c r="D188" s="8"/>
      <c r="E188" s="8">
        <v>42259</v>
      </c>
      <c r="F188" s="8"/>
      <c r="G188" s="42" t="s">
        <v>194</v>
      </c>
      <c r="H188" s="34">
        <v>0</v>
      </c>
      <c r="I188" s="34"/>
      <c r="J188" s="32">
        <f t="shared" si="55"/>
        <v>0</v>
      </c>
    </row>
    <row r="189" spans="1:10">
      <c r="A189" s="11"/>
      <c r="B189" s="11"/>
      <c r="C189" s="8"/>
      <c r="D189" s="8">
        <v>4227</v>
      </c>
      <c r="E189" s="8"/>
      <c r="F189" s="8"/>
      <c r="G189" s="42" t="s">
        <v>195</v>
      </c>
      <c r="H189" s="32">
        <v>64300</v>
      </c>
      <c r="I189" s="32">
        <f>SUM(I190:I192)</f>
        <v>-50371</v>
      </c>
      <c r="J189" s="32">
        <f t="shared" si="55"/>
        <v>13929</v>
      </c>
    </row>
    <row r="190" spans="1:10">
      <c r="A190" s="11"/>
      <c r="B190" s="11"/>
      <c r="C190" s="8"/>
      <c r="D190" s="8"/>
      <c r="E190" s="8">
        <v>42271</v>
      </c>
      <c r="F190" s="8"/>
      <c r="G190" s="11" t="s">
        <v>273</v>
      </c>
      <c r="H190" s="34">
        <v>44000</v>
      </c>
      <c r="I190" s="34">
        <v>-44000</v>
      </c>
      <c r="J190" s="34">
        <f t="shared" si="55"/>
        <v>0</v>
      </c>
    </row>
    <row r="191" spans="1:10">
      <c r="A191" s="11"/>
      <c r="B191" s="11"/>
      <c r="C191" s="8"/>
      <c r="D191" s="8"/>
      <c r="E191" s="8">
        <v>42272</v>
      </c>
      <c r="F191" s="8"/>
      <c r="G191" s="11" t="s">
        <v>274</v>
      </c>
      <c r="H191" s="34">
        <v>5300</v>
      </c>
      <c r="I191" s="34">
        <v>-1309</v>
      </c>
      <c r="J191" s="34">
        <f t="shared" si="55"/>
        <v>3991</v>
      </c>
    </row>
    <row r="192" spans="1:10">
      <c r="A192" s="11"/>
      <c r="B192" s="11"/>
      <c r="C192" s="8"/>
      <c r="D192" s="8"/>
      <c r="E192" s="8">
        <v>42273</v>
      </c>
      <c r="F192" s="8"/>
      <c r="G192" s="11" t="s">
        <v>196</v>
      </c>
      <c r="H192" s="34">
        <v>15000</v>
      </c>
      <c r="I192" s="34">
        <v>-5062</v>
      </c>
      <c r="J192" s="34">
        <f t="shared" si="55"/>
        <v>9938</v>
      </c>
    </row>
    <row r="193" spans="1:10">
      <c r="A193" s="11"/>
      <c r="B193" s="11"/>
      <c r="C193" s="8">
        <v>426</v>
      </c>
      <c r="D193" s="8"/>
      <c r="E193" s="8"/>
      <c r="F193" s="8"/>
      <c r="G193" s="11" t="s">
        <v>197</v>
      </c>
      <c r="H193" s="32">
        <f t="shared" ref="H193:H194" si="56">SUM(H194)</f>
        <v>0</v>
      </c>
      <c r="I193" s="34"/>
      <c r="J193" s="32">
        <f t="shared" si="55"/>
        <v>0</v>
      </c>
    </row>
    <row r="194" spans="1:10">
      <c r="A194" s="11"/>
      <c r="B194" s="11"/>
      <c r="C194" s="8"/>
      <c r="D194" s="8">
        <v>4262</v>
      </c>
      <c r="E194" s="8"/>
      <c r="F194" s="8"/>
      <c r="G194" s="11" t="s">
        <v>198</v>
      </c>
      <c r="H194" s="32">
        <f t="shared" si="56"/>
        <v>0</v>
      </c>
      <c r="I194" s="34"/>
      <c r="J194" s="32">
        <f t="shared" si="55"/>
        <v>0</v>
      </c>
    </row>
    <row r="195" spans="1:10">
      <c r="A195" s="11"/>
      <c r="B195" s="11"/>
      <c r="C195" s="8"/>
      <c r="D195" s="8"/>
      <c r="E195" s="8">
        <v>42621</v>
      </c>
      <c r="F195" s="8"/>
      <c r="G195" s="11" t="s">
        <v>198</v>
      </c>
      <c r="H195" s="34">
        <v>0</v>
      </c>
      <c r="I195" s="34"/>
      <c r="J195" s="34">
        <f t="shared" si="55"/>
        <v>0</v>
      </c>
    </row>
    <row r="196" spans="1:10" ht="25.5">
      <c r="A196" s="11"/>
      <c r="B196" s="7">
        <v>45</v>
      </c>
      <c r="C196" s="7"/>
      <c r="D196" s="7"/>
      <c r="E196" s="7"/>
      <c r="F196" s="7"/>
      <c r="G196" s="17" t="s">
        <v>199</v>
      </c>
      <c r="H196" s="32">
        <f t="shared" ref="H196:I201" si="57">H197</f>
        <v>27708</v>
      </c>
      <c r="I196" s="32">
        <f t="shared" si="57"/>
        <v>-19458</v>
      </c>
      <c r="J196" s="32">
        <f t="shared" si="55"/>
        <v>8250</v>
      </c>
    </row>
    <row r="197" spans="1:10">
      <c r="A197" s="11"/>
      <c r="B197" s="11"/>
      <c r="C197" s="8">
        <v>451</v>
      </c>
      <c r="D197" s="8"/>
      <c r="E197" s="8"/>
      <c r="F197" s="8"/>
      <c r="G197" s="42" t="s">
        <v>200</v>
      </c>
      <c r="H197" s="32">
        <f t="shared" si="57"/>
        <v>27708</v>
      </c>
      <c r="I197" s="32">
        <f t="shared" si="57"/>
        <v>-19458</v>
      </c>
      <c r="J197" s="32">
        <f t="shared" si="55"/>
        <v>8250</v>
      </c>
    </row>
    <row r="198" spans="1:10">
      <c r="A198" s="11"/>
      <c r="B198" s="11"/>
      <c r="C198" s="8"/>
      <c r="D198" s="8">
        <v>4511</v>
      </c>
      <c r="E198" s="8"/>
      <c r="F198" s="8"/>
      <c r="G198" s="42" t="s">
        <v>200</v>
      </c>
      <c r="H198" s="32">
        <f t="shared" si="57"/>
        <v>27708</v>
      </c>
      <c r="I198" s="32">
        <f t="shared" si="57"/>
        <v>-19458</v>
      </c>
      <c r="J198" s="32">
        <f t="shared" si="55"/>
        <v>8250</v>
      </c>
    </row>
    <row r="199" spans="1:10">
      <c r="A199" s="11"/>
      <c r="B199" s="11"/>
      <c r="C199" s="8"/>
      <c r="D199" s="8"/>
      <c r="E199" s="8">
        <v>45111</v>
      </c>
      <c r="F199" s="8"/>
      <c r="G199" s="42" t="s">
        <v>200</v>
      </c>
      <c r="H199" s="34">
        <v>27708</v>
      </c>
      <c r="I199" s="34">
        <v>-19458</v>
      </c>
      <c r="J199" s="34">
        <f t="shared" si="55"/>
        <v>8250</v>
      </c>
    </row>
    <row r="200" spans="1:10">
      <c r="A200" s="11"/>
      <c r="B200" s="11"/>
      <c r="C200" s="8">
        <v>452</v>
      </c>
      <c r="D200" s="8"/>
      <c r="E200" s="8"/>
      <c r="F200" s="8"/>
      <c r="G200" s="42" t="s">
        <v>232</v>
      </c>
      <c r="H200" s="34">
        <f t="shared" si="57"/>
        <v>0</v>
      </c>
      <c r="I200" s="34"/>
      <c r="J200" s="34">
        <f t="shared" si="55"/>
        <v>0</v>
      </c>
    </row>
    <row r="201" spans="1:10">
      <c r="A201" s="11"/>
      <c r="B201" s="11"/>
      <c r="C201" s="8"/>
      <c r="D201" s="8">
        <v>4521</v>
      </c>
      <c r="E201" s="8"/>
      <c r="F201" s="8"/>
      <c r="G201" s="42" t="s">
        <v>232</v>
      </c>
      <c r="H201" s="34">
        <f t="shared" si="57"/>
        <v>0</v>
      </c>
      <c r="I201" s="34"/>
      <c r="J201" s="34">
        <f t="shared" si="55"/>
        <v>0</v>
      </c>
    </row>
    <row r="202" spans="1:10">
      <c r="A202" s="11"/>
      <c r="B202" s="11"/>
      <c r="C202" s="8"/>
      <c r="D202" s="8"/>
      <c r="E202" s="8">
        <v>45211</v>
      </c>
      <c r="F202" s="8"/>
      <c r="G202" s="42" t="s">
        <v>232</v>
      </c>
      <c r="H202" s="34">
        <v>0</v>
      </c>
      <c r="I202" s="34"/>
      <c r="J202" s="34">
        <f t="shared" si="55"/>
        <v>0</v>
      </c>
    </row>
  </sheetData>
  <mergeCells count="5">
    <mergeCell ref="A49:J49"/>
    <mergeCell ref="A1:J1"/>
    <mergeCell ref="A3:J3"/>
    <mergeCell ref="A5:J5"/>
    <mergeCell ref="A7:J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4"/>
  <sheetViews>
    <sheetView topLeftCell="A9" workbookViewId="0">
      <selection activeCell="D12" sqref="D12"/>
    </sheetView>
  </sheetViews>
  <sheetFormatPr defaultRowHeight="15"/>
  <cols>
    <col min="1" max="4" width="25.28515625" customWidth="1"/>
  </cols>
  <sheetData>
    <row r="1" spans="1:10" ht="42" customHeight="1">
      <c r="A1" s="152"/>
      <c r="B1" s="152"/>
      <c r="C1" s="152"/>
      <c r="D1" s="152"/>
      <c r="E1" s="152"/>
      <c r="F1" s="152"/>
      <c r="G1" s="152"/>
      <c r="H1" s="152"/>
      <c r="I1" s="152"/>
      <c r="J1" s="152"/>
    </row>
    <row r="2" spans="1:10" ht="18" customHeight="1">
      <c r="A2" s="3"/>
      <c r="B2" s="3"/>
      <c r="C2" s="3"/>
      <c r="D2" s="3"/>
    </row>
    <row r="3" spans="1:10" ht="15.75" customHeight="1">
      <c r="A3" s="152" t="s">
        <v>22</v>
      </c>
      <c r="B3" s="152"/>
      <c r="C3" s="152"/>
      <c r="D3" s="152"/>
    </row>
    <row r="4" spans="1:10" ht="18">
      <c r="B4" s="3"/>
      <c r="C4" s="4"/>
      <c r="D4" s="4"/>
    </row>
    <row r="5" spans="1:10" ht="18" customHeight="1">
      <c r="A5" s="152" t="s">
        <v>4</v>
      </c>
      <c r="B5" s="152"/>
      <c r="C5" s="152"/>
      <c r="D5" s="152"/>
    </row>
    <row r="6" spans="1:10" ht="18">
      <c r="A6" s="3"/>
      <c r="B6" s="3"/>
      <c r="C6" s="4"/>
      <c r="D6" s="4"/>
    </row>
    <row r="7" spans="1:10" ht="15.75" customHeight="1">
      <c r="A7" s="152" t="s">
        <v>42</v>
      </c>
      <c r="B7" s="152"/>
      <c r="C7" s="152"/>
      <c r="D7" s="152"/>
    </row>
    <row r="8" spans="1:10" ht="18">
      <c r="A8" s="3"/>
      <c r="B8" s="3"/>
      <c r="C8" s="4"/>
      <c r="D8" s="4"/>
    </row>
    <row r="9" spans="1:10" ht="25.5">
      <c r="A9" s="16" t="s">
        <v>44</v>
      </c>
      <c r="B9" s="87" t="s">
        <v>275</v>
      </c>
      <c r="C9" s="16" t="s">
        <v>267</v>
      </c>
      <c r="D9" s="87" t="s">
        <v>277</v>
      </c>
    </row>
    <row r="10" spans="1:10">
      <c r="A10" s="56" t="s">
        <v>0</v>
      </c>
      <c r="B10" s="57">
        <f>B11+B13+B15+B17+B19</f>
        <v>3043164</v>
      </c>
      <c r="C10" s="57">
        <f>C11+C13+C15+C17+C19</f>
        <v>-68130</v>
      </c>
      <c r="D10" s="57">
        <f>SUM(B10+C10)</f>
        <v>2975034</v>
      </c>
    </row>
    <row r="11" spans="1:10">
      <c r="A11" s="58" t="s">
        <v>269</v>
      </c>
      <c r="B11" s="59">
        <f t="shared" ref="B11:C13" si="0">B12</f>
        <v>420600</v>
      </c>
      <c r="C11" s="59">
        <f t="shared" si="0"/>
        <v>570</v>
      </c>
      <c r="D11" s="57">
        <f>SUM(B11+C11)</f>
        <v>421170</v>
      </c>
    </row>
    <row r="12" spans="1:10">
      <c r="A12" s="103" t="s">
        <v>270</v>
      </c>
      <c r="B12" s="34">
        <v>420600</v>
      </c>
      <c r="C12" s="34">
        <v>570</v>
      </c>
      <c r="D12" s="104">
        <f>SUM(B12+C12)</f>
        <v>421170</v>
      </c>
    </row>
    <row r="13" spans="1:10" ht="25.5">
      <c r="A13" s="58" t="s">
        <v>46</v>
      </c>
      <c r="B13" s="59">
        <f t="shared" si="0"/>
        <v>1029584</v>
      </c>
      <c r="C13" s="59">
        <f t="shared" si="0"/>
        <v>0</v>
      </c>
      <c r="D13" s="57">
        <f>SUM(B13+C13)</f>
        <v>1029584</v>
      </c>
    </row>
    <row r="14" spans="1:10" ht="25.5">
      <c r="A14" s="103" t="s">
        <v>254</v>
      </c>
      <c r="B14" s="34">
        <v>1029584</v>
      </c>
      <c r="C14" s="34">
        <v>0</v>
      </c>
      <c r="D14" s="104">
        <f>SUM(B14+C14)</f>
        <v>1029584</v>
      </c>
    </row>
    <row r="15" spans="1:10" ht="25.5">
      <c r="A15" s="60" t="s">
        <v>46</v>
      </c>
      <c r="B15" s="61">
        <f t="shared" ref="B15:C15" si="1">B16</f>
        <v>1584000</v>
      </c>
      <c r="C15" s="61">
        <f t="shared" si="1"/>
        <v>-69000</v>
      </c>
      <c r="D15" s="57">
        <f t="shared" ref="D15:D20" si="2">SUM(B15+C15)</f>
        <v>1515000</v>
      </c>
    </row>
    <row r="16" spans="1:10" ht="25.5">
      <c r="A16" s="103" t="s">
        <v>258</v>
      </c>
      <c r="B16" s="62">
        <v>1584000</v>
      </c>
      <c r="C16" s="62">
        <v>-69000</v>
      </c>
      <c r="D16" s="104">
        <f t="shared" si="2"/>
        <v>1515000</v>
      </c>
    </row>
    <row r="17" spans="1:4">
      <c r="A17" s="56" t="s">
        <v>45</v>
      </c>
      <c r="B17" s="61">
        <f t="shared" ref="B17:C19" si="3">B18</f>
        <v>7680</v>
      </c>
      <c r="C17" s="61">
        <f t="shared" si="3"/>
        <v>0</v>
      </c>
      <c r="D17" s="57">
        <f t="shared" si="2"/>
        <v>7680</v>
      </c>
    </row>
    <row r="18" spans="1:4">
      <c r="A18" s="96" t="s">
        <v>257</v>
      </c>
      <c r="B18" s="62">
        <v>7680</v>
      </c>
      <c r="C18" s="62">
        <v>0</v>
      </c>
      <c r="D18" s="104">
        <f t="shared" si="2"/>
        <v>7680</v>
      </c>
    </row>
    <row r="19" spans="1:4">
      <c r="A19" s="56" t="s">
        <v>233</v>
      </c>
      <c r="B19" s="61">
        <f t="shared" si="3"/>
        <v>1300</v>
      </c>
      <c r="C19" s="61">
        <f t="shared" si="3"/>
        <v>300</v>
      </c>
      <c r="D19" s="57">
        <f t="shared" si="2"/>
        <v>1600</v>
      </c>
    </row>
    <row r="20" spans="1:4">
      <c r="A20" s="96" t="s">
        <v>256</v>
      </c>
      <c r="B20" s="62">
        <v>1300</v>
      </c>
      <c r="C20" s="62">
        <v>300</v>
      </c>
      <c r="D20" s="104">
        <f t="shared" si="2"/>
        <v>1600</v>
      </c>
    </row>
    <row r="21" spans="1:4" ht="15.75" customHeight="1">
      <c r="A21" s="160" t="s">
        <v>43</v>
      </c>
      <c r="B21" s="160"/>
      <c r="C21" s="160"/>
      <c r="D21" s="160"/>
    </row>
    <row r="22" spans="1:4" ht="18">
      <c r="A22" s="55"/>
      <c r="B22" s="55"/>
      <c r="C22" s="63"/>
      <c r="D22" s="63"/>
    </row>
    <row r="23" spans="1:4" ht="25.5">
      <c r="A23" s="64" t="s">
        <v>44</v>
      </c>
      <c r="B23" s="87" t="s">
        <v>275</v>
      </c>
      <c r="C23" s="16" t="s">
        <v>267</v>
      </c>
      <c r="D23" s="87" t="s">
        <v>277</v>
      </c>
    </row>
    <row r="24" spans="1:4">
      <c r="A24" s="56" t="s">
        <v>1</v>
      </c>
      <c r="B24" s="57">
        <f>B25+B27+B29+B33+B31</f>
        <v>3007095.31</v>
      </c>
      <c r="C24" s="57">
        <f>C25+C27+C29+C33+C31</f>
        <v>-38316.31</v>
      </c>
      <c r="D24" s="57">
        <f>D25+D27+D29+D33+D31</f>
        <v>2968779</v>
      </c>
    </row>
    <row r="25" spans="1:4" ht="15.75" customHeight="1">
      <c r="A25" s="58" t="s">
        <v>46</v>
      </c>
      <c r="B25" s="59">
        <f t="shared" ref="B25" si="4">B26</f>
        <v>1029584</v>
      </c>
      <c r="C25" s="59">
        <f t="shared" ref="C25" si="5">C26</f>
        <v>0</v>
      </c>
      <c r="D25" s="105">
        <f t="shared" ref="D25:D34" si="6">SUM(B25+C25)</f>
        <v>1029584</v>
      </c>
    </row>
    <row r="26" spans="1:4" ht="25.5">
      <c r="A26" s="103" t="s">
        <v>254</v>
      </c>
      <c r="B26" s="34">
        <v>1029584</v>
      </c>
      <c r="C26" s="34">
        <v>0</v>
      </c>
      <c r="D26" s="106">
        <f t="shared" si="6"/>
        <v>1029584</v>
      </c>
    </row>
    <row r="27" spans="1:4" ht="25.5">
      <c r="A27" s="60" t="s">
        <v>46</v>
      </c>
      <c r="B27" s="61">
        <f t="shared" ref="B27" si="7">B28</f>
        <v>1547931.31</v>
      </c>
      <c r="C27" s="61">
        <f t="shared" ref="C27" si="8">C28</f>
        <v>-39186.31</v>
      </c>
      <c r="D27" s="105">
        <f t="shared" si="6"/>
        <v>1508745</v>
      </c>
    </row>
    <row r="28" spans="1:4" ht="25.5">
      <c r="A28" s="103" t="s">
        <v>259</v>
      </c>
      <c r="B28" s="62">
        <v>1547931.31</v>
      </c>
      <c r="C28" s="62">
        <v>-39186.31</v>
      </c>
      <c r="D28" s="106">
        <f t="shared" si="6"/>
        <v>1508745</v>
      </c>
    </row>
    <row r="29" spans="1:4">
      <c r="A29" s="56" t="s">
        <v>45</v>
      </c>
      <c r="B29" s="61">
        <f t="shared" ref="B29" si="9">B30</f>
        <v>7680</v>
      </c>
      <c r="C29" s="61">
        <f t="shared" ref="C29" si="10">C30</f>
        <v>0</v>
      </c>
      <c r="D29" s="105">
        <f t="shared" si="6"/>
        <v>7680</v>
      </c>
    </row>
    <row r="30" spans="1:4">
      <c r="A30" s="96" t="s">
        <v>255</v>
      </c>
      <c r="B30" s="62">
        <v>7680</v>
      </c>
      <c r="C30" s="62">
        <v>0</v>
      </c>
      <c r="D30" s="106">
        <f t="shared" si="6"/>
        <v>7680</v>
      </c>
    </row>
    <row r="31" spans="1:4">
      <c r="A31" s="56" t="s">
        <v>233</v>
      </c>
      <c r="B31" s="61">
        <f t="shared" ref="B31" si="11">B32</f>
        <v>1300</v>
      </c>
      <c r="C31" s="61">
        <f>C32</f>
        <v>300</v>
      </c>
      <c r="D31" s="105">
        <f t="shared" si="6"/>
        <v>1600</v>
      </c>
    </row>
    <row r="32" spans="1:4">
      <c r="A32" s="96" t="s">
        <v>260</v>
      </c>
      <c r="B32" s="62">
        <v>1300</v>
      </c>
      <c r="C32" s="62">
        <v>300</v>
      </c>
      <c r="D32" s="106">
        <f t="shared" si="6"/>
        <v>1600</v>
      </c>
    </row>
    <row r="33" spans="1:4">
      <c r="A33" s="58" t="s">
        <v>269</v>
      </c>
      <c r="B33" s="59">
        <f t="shared" ref="B33:C33" si="12">B34</f>
        <v>420600</v>
      </c>
      <c r="C33" s="59">
        <f t="shared" si="12"/>
        <v>570</v>
      </c>
      <c r="D33" s="105">
        <f t="shared" si="6"/>
        <v>421170</v>
      </c>
    </row>
    <row r="34" spans="1:4">
      <c r="A34" s="103" t="s">
        <v>270</v>
      </c>
      <c r="B34" s="34">
        <v>420600</v>
      </c>
      <c r="C34" s="34">
        <v>570</v>
      </c>
      <c r="D34" s="106">
        <f t="shared" si="6"/>
        <v>421170</v>
      </c>
    </row>
  </sheetData>
  <mergeCells count="5">
    <mergeCell ref="A3:D3"/>
    <mergeCell ref="A5:D5"/>
    <mergeCell ref="A7:D7"/>
    <mergeCell ref="A21:D21"/>
    <mergeCell ref="A1:J1"/>
  </mergeCells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"/>
  <sheetViews>
    <sheetView workbookViewId="0">
      <selection activeCell="D17" sqref="D17"/>
    </sheetView>
  </sheetViews>
  <sheetFormatPr defaultRowHeight="15"/>
  <cols>
    <col min="1" max="1" width="37.7109375" customWidth="1"/>
    <col min="2" max="4" width="25.28515625" customWidth="1"/>
  </cols>
  <sheetData>
    <row r="1" spans="1:10" ht="42" customHeight="1">
      <c r="A1" s="152"/>
      <c r="B1" s="152"/>
      <c r="C1" s="152"/>
      <c r="D1" s="152"/>
      <c r="E1" s="152"/>
      <c r="F1" s="152"/>
      <c r="G1" s="152"/>
      <c r="H1" s="152"/>
      <c r="I1" s="152"/>
      <c r="J1" s="152"/>
    </row>
    <row r="2" spans="1:10" ht="18" customHeight="1">
      <c r="A2" s="3"/>
      <c r="B2" s="3"/>
      <c r="C2" s="3"/>
      <c r="D2" s="3"/>
    </row>
    <row r="3" spans="1:10" ht="15.75">
      <c r="A3" s="152" t="s">
        <v>22</v>
      </c>
      <c r="B3" s="152"/>
      <c r="C3" s="153"/>
      <c r="D3" s="153"/>
    </row>
    <row r="4" spans="1:10" ht="18">
      <c r="A4" s="3"/>
      <c r="B4" s="3"/>
      <c r="C4" s="4"/>
      <c r="D4" s="4"/>
    </row>
    <row r="5" spans="1:10" ht="18" customHeight="1">
      <c r="A5" s="152" t="s">
        <v>4</v>
      </c>
      <c r="B5" s="154"/>
      <c r="C5" s="154"/>
      <c r="D5" s="154"/>
    </row>
    <row r="6" spans="1:10" ht="18">
      <c r="A6" s="3"/>
      <c r="B6" s="3"/>
      <c r="C6" s="4"/>
      <c r="D6" s="4"/>
    </row>
    <row r="7" spans="1:10" ht="15.75">
      <c r="A7" s="152" t="s">
        <v>12</v>
      </c>
      <c r="B7" s="161"/>
      <c r="C7" s="161"/>
      <c r="D7" s="161"/>
    </row>
    <row r="8" spans="1:10" ht="18">
      <c r="A8" s="3"/>
      <c r="B8" s="3"/>
      <c r="C8" s="4"/>
      <c r="D8" s="4"/>
    </row>
    <row r="9" spans="1:10" ht="25.5">
      <c r="A9" s="16" t="s">
        <v>44</v>
      </c>
      <c r="B9" s="87" t="s">
        <v>275</v>
      </c>
      <c r="C9" s="16" t="s">
        <v>267</v>
      </c>
      <c r="D9" s="87" t="s">
        <v>277</v>
      </c>
    </row>
    <row r="10" spans="1:10" ht="15.75" customHeight="1">
      <c r="A10" s="7" t="s">
        <v>13</v>
      </c>
      <c r="B10" s="61">
        <f>B11+B14+B16</f>
        <v>3007095.31</v>
      </c>
      <c r="C10" s="61">
        <f>C11+C14+C16</f>
        <v>-38316.31</v>
      </c>
      <c r="D10" s="61">
        <f>B10+C10</f>
        <v>2968779</v>
      </c>
    </row>
    <row r="11" spans="1:10" ht="15.75" customHeight="1">
      <c r="A11" s="7" t="s">
        <v>14</v>
      </c>
      <c r="B11" s="61">
        <f>B12+B13</f>
        <v>0</v>
      </c>
      <c r="C11" s="61">
        <f>C12+C13</f>
        <v>0</v>
      </c>
      <c r="D11" s="61">
        <f t="shared" ref="D11:D17" si="0">B11+C11</f>
        <v>0</v>
      </c>
    </row>
    <row r="12" spans="1:10" ht="25.5">
      <c r="A12" s="13" t="s">
        <v>15</v>
      </c>
      <c r="B12" s="62">
        <v>0</v>
      </c>
      <c r="C12" s="62">
        <v>0</v>
      </c>
      <c r="D12" s="62">
        <f t="shared" si="0"/>
        <v>0</v>
      </c>
    </row>
    <row r="13" spans="1:10">
      <c r="A13" s="12" t="s">
        <v>16</v>
      </c>
      <c r="B13" s="62">
        <v>0</v>
      </c>
      <c r="C13" s="62">
        <v>0</v>
      </c>
      <c r="D13" s="62">
        <f t="shared" si="0"/>
        <v>0</v>
      </c>
    </row>
    <row r="14" spans="1:10">
      <c r="A14" s="7" t="s">
        <v>17</v>
      </c>
      <c r="B14" s="61">
        <f>B15</f>
        <v>0</v>
      </c>
      <c r="C14" s="61">
        <f>C15</f>
        <v>0</v>
      </c>
      <c r="D14" s="61">
        <f t="shared" si="0"/>
        <v>0</v>
      </c>
    </row>
    <row r="15" spans="1:10" ht="25.5">
      <c r="A15" s="14" t="s">
        <v>18</v>
      </c>
      <c r="B15" s="62">
        <v>0</v>
      </c>
      <c r="C15" s="62">
        <v>0</v>
      </c>
      <c r="D15" s="62">
        <f t="shared" si="0"/>
        <v>0</v>
      </c>
    </row>
    <row r="16" spans="1:10">
      <c r="A16" s="53" t="s">
        <v>201</v>
      </c>
      <c r="B16" s="61">
        <f>B17</f>
        <v>3007095.31</v>
      </c>
      <c r="C16" s="61">
        <f>C17</f>
        <v>-38316.31</v>
      </c>
      <c r="D16" s="61">
        <f t="shared" si="0"/>
        <v>2968779</v>
      </c>
    </row>
    <row r="17" spans="1:4">
      <c r="A17" s="54" t="s">
        <v>202</v>
      </c>
      <c r="B17" s="62">
        <v>3007095.31</v>
      </c>
      <c r="C17" s="62">
        <v>-38316.31</v>
      </c>
      <c r="D17" s="62">
        <f t="shared" si="0"/>
        <v>2968779</v>
      </c>
    </row>
  </sheetData>
  <mergeCells count="4">
    <mergeCell ref="A3:D3"/>
    <mergeCell ref="A5:D5"/>
    <mergeCell ref="A7:D7"/>
    <mergeCell ref="A1:J1"/>
  </mergeCells>
  <pageMargins left="0.7" right="0.7" top="0.75" bottom="0.75" header="0.3" footer="0.3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4"/>
  <sheetViews>
    <sheetView workbookViewId="0">
      <selection activeCell="E14" sqref="E14"/>
    </sheetView>
  </sheetViews>
  <sheetFormatPr defaultRowHeight="15"/>
  <cols>
    <col min="1" max="1" width="7.42578125" bestFit="1" customWidth="1"/>
    <col min="2" max="2" width="8.42578125" bestFit="1" customWidth="1"/>
    <col min="3" max="6" width="25.28515625" customWidth="1"/>
  </cols>
  <sheetData>
    <row r="1" spans="1:10" ht="42" customHeight="1">
      <c r="A1" s="152"/>
      <c r="B1" s="152"/>
      <c r="C1" s="152"/>
      <c r="D1" s="152"/>
      <c r="E1" s="152"/>
      <c r="F1" s="152"/>
      <c r="G1" s="152"/>
      <c r="H1" s="152"/>
      <c r="I1" s="152"/>
      <c r="J1" s="152"/>
    </row>
    <row r="2" spans="1:10" ht="18" customHeight="1">
      <c r="A2" s="3"/>
      <c r="B2" s="3"/>
      <c r="C2" s="3"/>
      <c r="D2" s="3"/>
      <c r="E2" s="3"/>
      <c r="F2" s="3"/>
    </row>
    <row r="3" spans="1:10" ht="15.75" customHeight="1">
      <c r="A3" s="152" t="s">
        <v>22</v>
      </c>
      <c r="B3" s="152"/>
      <c r="C3" s="152"/>
      <c r="D3" s="152"/>
      <c r="E3" s="152"/>
      <c r="F3" s="152"/>
    </row>
    <row r="4" spans="1:10" ht="18">
      <c r="A4" s="3"/>
      <c r="B4" s="3"/>
      <c r="C4" s="3"/>
      <c r="D4" s="3"/>
      <c r="E4" s="4"/>
      <c r="F4" s="4"/>
    </row>
    <row r="5" spans="1:10" ht="18" customHeight="1">
      <c r="A5" s="152" t="s">
        <v>48</v>
      </c>
      <c r="B5" s="152"/>
      <c r="C5" s="152"/>
      <c r="D5" s="152"/>
      <c r="E5" s="152"/>
      <c r="F5" s="152"/>
    </row>
    <row r="6" spans="1:10" ht="18">
      <c r="A6" s="3"/>
      <c r="B6" s="3"/>
      <c r="C6" s="3"/>
      <c r="D6" s="3"/>
      <c r="E6" s="4"/>
      <c r="F6" s="4"/>
    </row>
    <row r="7" spans="1:10" ht="25.5">
      <c r="A7" s="16" t="s">
        <v>5</v>
      </c>
      <c r="B7" s="15" t="s">
        <v>6</v>
      </c>
      <c r="C7" s="15" t="s">
        <v>32</v>
      </c>
      <c r="D7" s="87" t="s">
        <v>275</v>
      </c>
      <c r="E7" s="16" t="s">
        <v>267</v>
      </c>
      <c r="F7" s="87" t="s">
        <v>277</v>
      </c>
    </row>
    <row r="8" spans="1:10">
      <c r="A8" s="26"/>
      <c r="B8" s="27"/>
      <c r="C8" s="25" t="s">
        <v>50</v>
      </c>
      <c r="D8" s="97"/>
      <c r="E8" s="97"/>
      <c r="F8" s="97"/>
    </row>
    <row r="9" spans="1:10" ht="25.5">
      <c r="A9" s="7">
        <v>8</v>
      </c>
      <c r="B9" s="7"/>
      <c r="C9" s="7" t="s">
        <v>19</v>
      </c>
      <c r="D9" s="34"/>
      <c r="E9" s="34"/>
      <c r="F9" s="34"/>
    </row>
    <row r="10" spans="1:10">
      <c r="A10" s="7"/>
      <c r="B10" s="11">
        <v>84</v>
      </c>
      <c r="C10" s="11" t="s">
        <v>25</v>
      </c>
      <c r="D10" s="34"/>
      <c r="E10" s="34"/>
      <c r="F10" s="34"/>
    </row>
    <row r="11" spans="1:10">
      <c r="A11" s="7"/>
      <c r="B11" s="11"/>
      <c r="C11" s="28"/>
      <c r="D11" s="34"/>
      <c r="E11" s="34"/>
      <c r="F11" s="34"/>
    </row>
    <row r="12" spans="1:10">
      <c r="A12" s="7"/>
      <c r="B12" s="11"/>
      <c r="C12" s="25" t="s">
        <v>52</v>
      </c>
      <c r="D12" s="34"/>
      <c r="E12" s="34"/>
      <c r="F12" s="34"/>
    </row>
    <row r="13" spans="1:10" ht="25.5">
      <c r="A13" s="10">
        <v>5</v>
      </c>
      <c r="B13" s="10"/>
      <c r="C13" s="17" t="s">
        <v>20</v>
      </c>
      <c r="D13" s="34"/>
      <c r="E13" s="34"/>
      <c r="F13" s="34"/>
    </row>
    <row r="14" spans="1:10" ht="25.5">
      <c r="A14" s="11"/>
      <c r="B14" s="11">
        <v>54</v>
      </c>
      <c r="C14" s="18" t="s">
        <v>26</v>
      </c>
      <c r="D14" s="34"/>
      <c r="E14" s="34"/>
      <c r="F14" s="98"/>
    </row>
  </sheetData>
  <mergeCells count="3">
    <mergeCell ref="A3:F3"/>
    <mergeCell ref="A5:F5"/>
    <mergeCell ref="A1:J1"/>
  </mergeCells>
  <pageMargins left="0.7" right="0.7" top="0.75" bottom="0.75" header="0.3" footer="0.3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6"/>
  <sheetViews>
    <sheetView workbookViewId="0">
      <selection activeCell="C10" sqref="C10"/>
    </sheetView>
  </sheetViews>
  <sheetFormatPr defaultRowHeight="15"/>
  <cols>
    <col min="1" max="4" width="25.28515625" customWidth="1"/>
  </cols>
  <sheetData>
    <row r="1" spans="1:10" ht="42" customHeight="1">
      <c r="A1" s="152"/>
      <c r="B1" s="152"/>
      <c r="C1" s="152"/>
      <c r="D1" s="152"/>
      <c r="E1" s="152"/>
      <c r="F1" s="152"/>
      <c r="G1" s="152"/>
      <c r="H1" s="152"/>
      <c r="I1" s="152"/>
      <c r="J1" s="152"/>
    </row>
    <row r="2" spans="1:10" ht="18" customHeight="1">
      <c r="A2" s="3"/>
      <c r="B2" s="3"/>
      <c r="C2" s="3"/>
      <c r="D2" s="3"/>
    </row>
    <row r="3" spans="1:10" ht="15.75" customHeight="1">
      <c r="A3" s="152" t="s">
        <v>22</v>
      </c>
      <c r="B3" s="152"/>
      <c r="C3" s="152"/>
      <c r="D3" s="152"/>
    </row>
    <row r="4" spans="1:10" ht="18">
      <c r="A4" s="3"/>
      <c r="B4" s="3"/>
      <c r="C4" s="4"/>
      <c r="D4" s="4"/>
    </row>
    <row r="5" spans="1:10" ht="18" customHeight="1">
      <c r="A5" s="152" t="s">
        <v>49</v>
      </c>
      <c r="B5" s="152"/>
      <c r="C5" s="152"/>
      <c r="D5" s="152"/>
    </row>
    <row r="6" spans="1:10" ht="18">
      <c r="A6" s="3"/>
      <c r="B6" s="3"/>
      <c r="C6" s="4"/>
      <c r="D6" s="4"/>
    </row>
    <row r="7" spans="1:10" ht="25.5">
      <c r="A7" s="15" t="s">
        <v>44</v>
      </c>
      <c r="B7" s="87" t="s">
        <v>275</v>
      </c>
      <c r="C7" s="16" t="s">
        <v>267</v>
      </c>
      <c r="D7" s="87" t="s">
        <v>277</v>
      </c>
    </row>
    <row r="8" spans="1:10">
      <c r="A8" s="7" t="s">
        <v>50</v>
      </c>
      <c r="B8" s="34"/>
      <c r="C8" s="34"/>
      <c r="D8" s="34"/>
    </row>
    <row r="9" spans="1:10" ht="25.5">
      <c r="A9" s="7" t="s">
        <v>51</v>
      </c>
      <c r="B9" s="34"/>
      <c r="C9" s="34"/>
      <c r="D9" s="34"/>
    </row>
    <row r="10" spans="1:10" ht="25.5">
      <c r="A10" s="14" t="s">
        <v>261</v>
      </c>
      <c r="B10" s="34"/>
      <c r="C10" s="34"/>
      <c r="D10" s="34"/>
    </row>
    <row r="11" spans="1:10">
      <c r="A11" s="13"/>
      <c r="B11" s="34"/>
      <c r="C11" s="34"/>
      <c r="D11" s="34"/>
    </row>
    <row r="12" spans="1:10">
      <c r="A12" s="7" t="s">
        <v>52</v>
      </c>
      <c r="B12" s="34"/>
      <c r="C12" s="34"/>
      <c r="D12" s="34"/>
    </row>
    <row r="13" spans="1:10">
      <c r="A13" s="17" t="s">
        <v>47</v>
      </c>
      <c r="B13" s="34"/>
      <c r="C13" s="34"/>
      <c r="D13" s="34"/>
    </row>
    <row r="14" spans="1:10">
      <c r="A14" s="99" t="s">
        <v>266</v>
      </c>
      <c r="B14" s="34"/>
      <c r="C14" s="34"/>
      <c r="D14" s="98"/>
    </row>
    <row r="15" spans="1:10">
      <c r="A15" s="17"/>
      <c r="B15" s="34"/>
      <c r="C15" s="34"/>
      <c r="D15" s="98"/>
    </row>
    <row r="16" spans="1:10">
      <c r="A16" s="9"/>
      <c r="B16" s="34"/>
      <c r="C16" s="34"/>
      <c r="D16" s="98"/>
    </row>
  </sheetData>
  <mergeCells count="3">
    <mergeCell ref="A3:D3"/>
    <mergeCell ref="A5:D5"/>
    <mergeCell ref="A1:J1"/>
  </mergeCells>
  <pageMargins left="0.7" right="0.7" top="0.75" bottom="0.75" header="0.3" footer="0.3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22"/>
  <sheetViews>
    <sheetView topLeftCell="A178" workbookViewId="0">
      <selection activeCell="E225" sqref="E225"/>
    </sheetView>
  </sheetViews>
  <sheetFormatPr defaultRowHeight="15"/>
  <cols>
    <col min="1" max="1" width="4.42578125" customWidth="1"/>
    <col min="2" max="2" width="5.28515625" customWidth="1"/>
    <col min="3" max="3" width="6" customWidth="1"/>
    <col min="4" max="4" width="7.85546875" customWidth="1"/>
    <col min="5" max="5" width="11.42578125" customWidth="1"/>
    <col min="6" max="6" width="29.42578125" customWidth="1"/>
    <col min="7" max="7" width="13.5703125" customWidth="1"/>
    <col min="8" max="8" width="20.7109375" customWidth="1"/>
    <col min="9" max="9" width="17" customWidth="1"/>
  </cols>
  <sheetData>
    <row r="1" spans="1:10" ht="15.75" customHeight="1">
      <c r="A1" s="152" t="s">
        <v>278</v>
      </c>
      <c r="B1" s="152"/>
      <c r="C1" s="152"/>
      <c r="D1" s="152"/>
      <c r="E1" s="152"/>
      <c r="F1" s="152"/>
      <c r="G1" s="152"/>
      <c r="H1" s="152"/>
      <c r="I1" s="152"/>
      <c r="J1" s="152"/>
    </row>
    <row r="2" spans="1:10" ht="18">
      <c r="A2" s="3"/>
      <c r="B2" s="3"/>
      <c r="C2" s="3"/>
      <c r="D2" s="3"/>
      <c r="E2" s="3"/>
      <c r="F2" s="3"/>
      <c r="G2" s="4"/>
    </row>
    <row r="3" spans="1:10" ht="15.75">
      <c r="A3" s="152" t="s">
        <v>21</v>
      </c>
      <c r="B3" s="152"/>
      <c r="C3" s="152"/>
      <c r="D3" s="152"/>
      <c r="E3" s="152"/>
      <c r="F3" s="152"/>
      <c r="G3" s="152"/>
      <c r="H3" s="152"/>
      <c r="I3" s="152"/>
    </row>
    <row r="4" spans="1:10" ht="18">
      <c r="A4" s="3"/>
      <c r="B4" s="3"/>
      <c r="C4" s="3"/>
      <c r="D4" s="3"/>
      <c r="E4" s="3"/>
      <c r="F4" s="3"/>
      <c r="G4" s="4"/>
    </row>
    <row r="5" spans="1:10" ht="38.25">
      <c r="A5" s="171" t="s">
        <v>23</v>
      </c>
      <c r="B5" s="172"/>
      <c r="C5" s="172"/>
      <c r="D5" s="172"/>
      <c r="E5" s="173"/>
      <c r="F5" s="111" t="s">
        <v>32</v>
      </c>
      <c r="G5" s="87" t="s">
        <v>275</v>
      </c>
      <c r="H5" s="109" t="s">
        <v>267</v>
      </c>
      <c r="I5" s="87" t="s">
        <v>277</v>
      </c>
    </row>
    <row r="6" spans="1:10">
      <c r="A6" s="171" t="s">
        <v>226</v>
      </c>
      <c r="B6" s="174"/>
      <c r="C6" s="174"/>
      <c r="D6" s="174"/>
      <c r="E6" s="175"/>
      <c r="F6" s="111" t="s">
        <v>234</v>
      </c>
      <c r="G6" s="110">
        <f>SUM(G7+G53)</f>
        <v>3007095.31</v>
      </c>
      <c r="H6" s="110">
        <f t="shared" ref="H6:I6" si="0">SUM(H7+H53)</f>
        <v>-38316.31</v>
      </c>
      <c r="I6" s="110">
        <f t="shared" si="0"/>
        <v>2968779</v>
      </c>
    </row>
    <row r="7" spans="1:10" ht="26.25">
      <c r="A7" s="168" t="s">
        <v>235</v>
      </c>
      <c r="B7" s="176"/>
      <c r="C7" s="176"/>
      <c r="D7" s="176"/>
      <c r="E7" s="177"/>
      <c r="F7" s="112" t="s">
        <v>236</v>
      </c>
      <c r="G7" s="107">
        <f t="shared" ref="G7:I7" si="1">SUM(G8,G24)</f>
        <v>1029584</v>
      </c>
      <c r="H7" s="107">
        <f t="shared" si="1"/>
        <v>0</v>
      </c>
      <c r="I7" s="107">
        <f t="shared" si="1"/>
        <v>1029584</v>
      </c>
    </row>
    <row r="8" spans="1:10" ht="26.25">
      <c r="A8" s="168" t="s">
        <v>237</v>
      </c>
      <c r="B8" s="169"/>
      <c r="C8" s="169"/>
      <c r="D8" s="169"/>
      <c r="E8" s="170"/>
      <c r="F8" s="112" t="s">
        <v>238</v>
      </c>
      <c r="G8" s="107">
        <f t="shared" ref="G8:H10" si="2">G9</f>
        <v>937576</v>
      </c>
      <c r="H8" s="107">
        <f t="shared" si="2"/>
        <v>69829</v>
      </c>
      <c r="I8" s="108">
        <f t="shared" ref="I8:I72" si="3">SUM(G8+H8)</f>
        <v>1007405</v>
      </c>
    </row>
    <row r="9" spans="1:10">
      <c r="A9" s="165" t="s">
        <v>262</v>
      </c>
      <c r="B9" s="166"/>
      <c r="C9" s="166"/>
      <c r="D9" s="166"/>
      <c r="E9" s="167"/>
      <c r="F9" s="113" t="s">
        <v>203</v>
      </c>
      <c r="G9" s="107">
        <f t="shared" si="2"/>
        <v>937576</v>
      </c>
      <c r="H9" s="107">
        <f t="shared" si="2"/>
        <v>69829</v>
      </c>
      <c r="I9" s="108">
        <f t="shared" si="3"/>
        <v>1007405</v>
      </c>
    </row>
    <row r="10" spans="1:10">
      <c r="A10" s="114">
        <v>3</v>
      </c>
      <c r="B10" s="114"/>
      <c r="C10" s="114"/>
      <c r="D10" s="114"/>
      <c r="E10" s="114"/>
      <c r="F10" s="114" t="s">
        <v>9</v>
      </c>
      <c r="G10" s="65">
        <f t="shared" si="2"/>
        <v>937576</v>
      </c>
      <c r="H10" s="65">
        <f t="shared" si="2"/>
        <v>69829</v>
      </c>
      <c r="I10" s="108">
        <f t="shared" si="3"/>
        <v>1007405</v>
      </c>
    </row>
    <row r="11" spans="1:10">
      <c r="A11" s="114"/>
      <c r="B11" s="114">
        <v>31</v>
      </c>
      <c r="C11" s="114"/>
      <c r="D11" s="114"/>
      <c r="E11" s="114"/>
      <c r="F11" s="114" t="s">
        <v>10</v>
      </c>
      <c r="G11" s="65">
        <f>G12+G18</f>
        <v>937576</v>
      </c>
      <c r="H11" s="65">
        <v>69829</v>
      </c>
      <c r="I11" s="108">
        <f t="shared" si="3"/>
        <v>1007405</v>
      </c>
    </row>
    <row r="12" spans="1:10">
      <c r="A12" s="115"/>
      <c r="B12" s="115"/>
      <c r="C12" s="115">
        <v>311</v>
      </c>
      <c r="D12" s="115"/>
      <c r="E12" s="115"/>
      <c r="F12" s="115" t="s">
        <v>78</v>
      </c>
      <c r="G12" s="65">
        <f>SUM(G13,G16)</f>
        <v>937576</v>
      </c>
      <c r="H12" s="65">
        <v>69829</v>
      </c>
      <c r="I12" s="108">
        <f t="shared" si="3"/>
        <v>1007405</v>
      </c>
    </row>
    <row r="13" spans="1:10">
      <c r="A13" s="115"/>
      <c r="B13" s="115"/>
      <c r="C13" s="115"/>
      <c r="D13" s="115">
        <v>3111</v>
      </c>
      <c r="E13" s="115"/>
      <c r="F13" s="115" t="s">
        <v>79</v>
      </c>
      <c r="G13" s="65">
        <f>SUM(G14:G15)</f>
        <v>937576</v>
      </c>
      <c r="H13" s="65">
        <v>69829</v>
      </c>
      <c r="I13" s="108">
        <f t="shared" si="3"/>
        <v>1007405</v>
      </c>
    </row>
    <row r="14" spans="1:10">
      <c r="A14" s="115"/>
      <c r="B14" s="115"/>
      <c r="C14" s="115"/>
      <c r="D14" s="115"/>
      <c r="E14" s="115">
        <v>31111</v>
      </c>
      <c r="F14" s="115" t="s">
        <v>79</v>
      </c>
      <c r="G14" s="52">
        <v>937576</v>
      </c>
      <c r="H14" s="52">
        <v>69829</v>
      </c>
      <c r="I14" s="98">
        <f t="shared" si="3"/>
        <v>1007405</v>
      </c>
    </row>
    <row r="15" spans="1:10">
      <c r="A15" s="115"/>
      <c r="B15" s="115"/>
      <c r="C15" s="115"/>
      <c r="D15" s="115"/>
      <c r="E15" s="115">
        <v>31113</v>
      </c>
      <c r="F15" s="115" t="s">
        <v>81</v>
      </c>
      <c r="G15" s="52">
        <v>0</v>
      </c>
      <c r="H15" s="52"/>
      <c r="I15" s="98">
        <f t="shared" si="3"/>
        <v>0</v>
      </c>
    </row>
    <row r="16" spans="1:10">
      <c r="A16" s="115"/>
      <c r="B16" s="115"/>
      <c r="C16" s="115"/>
      <c r="D16" s="115">
        <v>3114</v>
      </c>
      <c r="E16" s="115"/>
      <c r="F16" s="115" t="s">
        <v>82</v>
      </c>
      <c r="G16" s="65">
        <f>G17</f>
        <v>0</v>
      </c>
      <c r="H16" s="65"/>
      <c r="I16" s="108">
        <f t="shared" si="3"/>
        <v>0</v>
      </c>
    </row>
    <row r="17" spans="1:9">
      <c r="A17" s="115"/>
      <c r="B17" s="115"/>
      <c r="C17" s="115"/>
      <c r="D17" s="115"/>
      <c r="E17" s="115">
        <v>31141</v>
      </c>
      <c r="F17" s="115" t="s">
        <v>82</v>
      </c>
      <c r="G17" s="52">
        <v>0</v>
      </c>
      <c r="H17" s="52"/>
      <c r="I17" s="98">
        <f t="shared" si="3"/>
        <v>0</v>
      </c>
    </row>
    <row r="18" spans="1:9">
      <c r="A18" s="115"/>
      <c r="B18" s="116">
        <v>32</v>
      </c>
      <c r="C18" s="116"/>
      <c r="D18" s="116"/>
      <c r="E18" s="116" t="s">
        <v>89</v>
      </c>
      <c r="F18" s="117" t="s">
        <v>24</v>
      </c>
      <c r="G18" s="65">
        <f>SUM(G19,G21)</f>
        <v>0</v>
      </c>
      <c r="H18" s="65"/>
      <c r="I18" s="108">
        <f t="shared" si="3"/>
        <v>0</v>
      </c>
    </row>
    <row r="19" spans="1:9">
      <c r="A19" s="115"/>
      <c r="B19" s="115"/>
      <c r="C19" s="115">
        <v>322</v>
      </c>
      <c r="D19" s="115"/>
      <c r="E19" s="115"/>
      <c r="F19" s="118" t="s">
        <v>104</v>
      </c>
      <c r="G19" s="52">
        <f>G20</f>
        <v>0</v>
      </c>
      <c r="H19" s="65"/>
      <c r="I19" s="98">
        <f t="shared" si="3"/>
        <v>0</v>
      </c>
    </row>
    <row r="20" spans="1:9">
      <c r="A20" s="115"/>
      <c r="B20" s="115"/>
      <c r="C20" s="115"/>
      <c r="D20" s="115">
        <v>3223</v>
      </c>
      <c r="E20" s="115"/>
      <c r="F20" s="118" t="s">
        <v>114</v>
      </c>
      <c r="G20" s="52">
        <v>0</v>
      </c>
      <c r="H20" s="52"/>
      <c r="I20" s="98">
        <f t="shared" si="3"/>
        <v>0</v>
      </c>
    </row>
    <row r="21" spans="1:9">
      <c r="A21" s="115"/>
      <c r="B21" s="115"/>
      <c r="C21" s="115"/>
      <c r="D21" s="115"/>
      <c r="E21" s="115">
        <v>32231</v>
      </c>
      <c r="F21" s="118" t="s">
        <v>115</v>
      </c>
      <c r="G21" s="52">
        <f>G22</f>
        <v>0</v>
      </c>
      <c r="H21" s="65"/>
      <c r="I21" s="98">
        <f t="shared" si="3"/>
        <v>0</v>
      </c>
    </row>
    <row r="22" spans="1:9">
      <c r="A22" s="115"/>
      <c r="B22" s="115"/>
      <c r="C22" s="115"/>
      <c r="D22" s="115"/>
      <c r="E22" s="115"/>
      <c r="F22" s="119"/>
      <c r="G22" s="52">
        <v>0</v>
      </c>
      <c r="H22" s="52"/>
      <c r="I22" s="98">
        <f t="shared" si="3"/>
        <v>0</v>
      </c>
    </row>
    <row r="23" spans="1:9" ht="26.25">
      <c r="A23" s="168" t="s">
        <v>221</v>
      </c>
      <c r="B23" s="169"/>
      <c r="C23" s="169"/>
      <c r="D23" s="169"/>
      <c r="E23" s="170"/>
      <c r="F23" s="112" t="s">
        <v>240</v>
      </c>
      <c r="G23" s="107">
        <f t="shared" ref="G23:H24" si="4">G24</f>
        <v>92008</v>
      </c>
      <c r="H23" s="107">
        <f t="shared" si="4"/>
        <v>-69829</v>
      </c>
      <c r="I23" s="108">
        <f t="shared" si="3"/>
        <v>22179</v>
      </c>
    </row>
    <row r="24" spans="1:9">
      <c r="A24" s="165" t="s">
        <v>262</v>
      </c>
      <c r="B24" s="166"/>
      <c r="C24" s="166"/>
      <c r="D24" s="166"/>
      <c r="E24" s="167"/>
      <c r="F24" s="113" t="s">
        <v>203</v>
      </c>
      <c r="G24" s="107">
        <f t="shared" si="4"/>
        <v>92008</v>
      </c>
      <c r="H24" s="107">
        <f t="shared" si="4"/>
        <v>-69829</v>
      </c>
      <c r="I24" s="108">
        <f t="shared" si="3"/>
        <v>22179</v>
      </c>
    </row>
    <row r="25" spans="1:9" ht="26.25">
      <c r="A25" s="117">
        <v>4</v>
      </c>
      <c r="B25" s="117"/>
      <c r="C25" s="117"/>
      <c r="D25" s="117"/>
      <c r="E25" s="117"/>
      <c r="F25" s="120" t="s">
        <v>11</v>
      </c>
      <c r="G25" s="33">
        <f>SUM(G26,G45)</f>
        <v>92008</v>
      </c>
      <c r="H25" s="33">
        <f>SUM(H26,H45)</f>
        <v>-69829</v>
      </c>
      <c r="I25" s="108">
        <f t="shared" si="3"/>
        <v>22179</v>
      </c>
    </row>
    <row r="26" spans="1:9" ht="39">
      <c r="A26" s="114"/>
      <c r="B26" s="114">
        <v>42</v>
      </c>
      <c r="C26" s="114"/>
      <c r="D26" s="114"/>
      <c r="E26" s="114"/>
      <c r="F26" s="120" t="s">
        <v>31</v>
      </c>
      <c r="G26" s="33">
        <f>G27</f>
        <v>64300</v>
      </c>
      <c r="H26" s="33">
        <f>H27</f>
        <v>-50371</v>
      </c>
      <c r="I26" s="108">
        <f t="shared" si="3"/>
        <v>13929</v>
      </c>
    </row>
    <row r="27" spans="1:9">
      <c r="A27" s="118"/>
      <c r="B27" s="118"/>
      <c r="C27" s="115">
        <v>422</v>
      </c>
      <c r="D27" s="115"/>
      <c r="E27" s="115"/>
      <c r="F27" s="115" t="s">
        <v>184</v>
      </c>
      <c r="G27" s="33">
        <f>SUM(G28,G30,G34,G36,G38)</f>
        <v>64300</v>
      </c>
      <c r="H27" s="33">
        <f t="shared" ref="H27:I27" si="5">SUM(H28,H30,H34,H36,H38)</f>
        <v>-50371</v>
      </c>
      <c r="I27" s="33">
        <f t="shared" si="5"/>
        <v>13929</v>
      </c>
    </row>
    <row r="28" spans="1:9">
      <c r="A28" s="118"/>
      <c r="B28" s="118"/>
      <c r="C28" s="115"/>
      <c r="D28" s="115">
        <v>4221</v>
      </c>
      <c r="E28" s="115"/>
      <c r="F28" s="115" t="s">
        <v>185</v>
      </c>
      <c r="G28" s="33">
        <f>G29</f>
        <v>0</v>
      </c>
      <c r="H28" s="33"/>
      <c r="I28" s="108">
        <f t="shared" si="3"/>
        <v>0</v>
      </c>
    </row>
    <row r="29" spans="1:9">
      <c r="A29" s="118"/>
      <c r="B29" s="118"/>
      <c r="C29" s="115"/>
      <c r="D29" s="115"/>
      <c r="E29" s="115">
        <v>42212</v>
      </c>
      <c r="F29" s="115" t="s">
        <v>186</v>
      </c>
      <c r="G29" s="35">
        <v>0</v>
      </c>
      <c r="H29" s="35"/>
      <c r="I29" s="98">
        <f t="shared" si="3"/>
        <v>0</v>
      </c>
    </row>
    <row r="30" spans="1:9">
      <c r="A30" s="118"/>
      <c r="B30" s="118"/>
      <c r="C30" s="115"/>
      <c r="D30" s="115">
        <v>4222</v>
      </c>
      <c r="E30" s="115"/>
      <c r="F30" s="115" t="s">
        <v>187</v>
      </c>
      <c r="G30" s="33">
        <f>G31</f>
        <v>0</v>
      </c>
      <c r="H30" s="33"/>
      <c r="I30" s="108">
        <f t="shared" si="3"/>
        <v>0</v>
      </c>
    </row>
    <row r="31" spans="1:9">
      <c r="A31" s="118"/>
      <c r="B31" s="118"/>
      <c r="C31" s="115"/>
      <c r="D31" s="115"/>
      <c r="E31" s="115">
        <v>42229</v>
      </c>
      <c r="F31" s="119" t="s">
        <v>188</v>
      </c>
      <c r="G31" s="35">
        <v>0</v>
      </c>
      <c r="H31" s="35"/>
      <c r="I31" s="98">
        <f t="shared" si="3"/>
        <v>0</v>
      </c>
    </row>
    <row r="32" spans="1:9">
      <c r="A32" s="118"/>
      <c r="B32" s="118"/>
      <c r="C32" s="115"/>
      <c r="D32" s="115">
        <v>4223</v>
      </c>
      <c r="E32" s="115"/>
      <c r="F32" s="118" t="s">
        <v>189</v>
      </c>
      <c r="G32" s="35">
        <v>0</v>
      </c>
      <c r="H32" s="35"/>
      <c r="I32" s="98">
        <f t="shared" si="3"/>
        <v>0</v>
      </c>
    </row>
    <row r="33" spans="1:9" ht="26.25">
      <c r="A33" s="118"/>
      <c r="B33" s="118"/>
      <c r="C33" s="115"/>
      <c r="D33" s="115"/>
      <c r="E33" s="115">
        <v>42231</v>
      </c>
      <c r="F33" s="118" t="s">
        <v>241</v>
      </c>
      <c r="G33" s="35">
        <v>0</v>
      </c>
      <c r="H33" s="35"/>
      <c r="I33" s="98">
        <f t="shared" si="3"/>
        <v>0</v>
      </c>
    </row>
    <row r="34" spans="1:9" ht="26.25">
      <c r="A34" s="118"/>
      <c r="B34" s="118"/>
      <c r="C34" s="115"/>
      <c r="D34" s="115">
        <v>4224</v>
      </c>
      <c r="E34" s="115"/>
      <c r="F34" s="119" t="s">
        <v>191</v>
      </c>
      <c r="G34" s="33">
        <f>G35</f>
        <v>0</v>
      </c>
      <c r="H34" s="33"/>
      <c r="I34" s="108">
        <f t="shared" si="3"/>
        <v>0</v>
      </c>
    </row>
    <row r="35" spans="1:9">
      <c r="A35" s="118"/>
      <c r="B35" s="118"/>
      <c r="C35" s="115"/>
      <c r="D35" s="115"/>
      <c r="E35" s="115">
        <v>42241</v>
      </c>
      <c r="F35" s="115" t="s">
        <v>192</v>
      </c>
      <c r="G35" s="35">
        <v>0</v>
      </c>
      <c r="H35" s="35"/>
      <c r="I35" s="98">
        <f t="shared" si="3"/>
        <v>0</v>
      </c>
    </row>
    <row r="36" spans="1:9">
      <c r="A36" s="118"/>
      <c r="B36" s="118"/>
      <c r="C36" s="115"/>
      <c r="D36" s="115">
        <v>4225</v>
      </c>
      <c r="E36" s="115"/>
      <c r="F36" s="115" t="s">
        <v>242</v>
      </c>
      <c r="G36" s="33">
        <f>G37</f>
        <v>0</v>
      </c>
      <c r="H36" s="33"/>
      <c r="I36" s="108">
        <f t="shared" si="3"/>
        <v>0</v>
      </c>
    </row>
    <row r="37" spans="1:9" ht="26.25">
      <c r="A37" s="118"/>
      <c r="B37" s="118"/>
      <c r="C37" s="115"/>
      <c r="D37" s="115"/>
      <c r="E37" s="115">
        <v>42259</v>
      </c>
      <c r="F37" s="119" t="s">
        <v>243</v>
      </c>
      <c r="G37" s="35">
        <v>0</v>
      </c>
      <c r="H37" s="35"/>
      <c r="I37" s="98">
        <f t="shared" si="3"/>
        <v>0</v>
      </c>
    </row>
    <row r="38" spans="1:9" ht="26.25">
      <c r="A38" s="118"/>
      <c r="B38" s="118"/>
      <c r="C38" s="115"/>
      <c r="D38" s="115">
        <v>4227</v>
      </c>
      <c r="E38" s="115"/>
      <c r="F38" s="119" t="s">
        <v>195</v>
      </c>
      <c r="G38" s="33">
        <f>SUM(G39:G41)</f>
        <v>64300</v>
      </c>
      <c r="H38" s="33">
        <f>SUM(H39:H41)</f>
        <v>-50371</v>
      </c>
      <c r="I38" s="108">
        <f t="shared" si="3"/>
        <v>13929</v>
      </c>
    </row>
    <row r="39" spans="1:9">
      <c r="A39" s="118"/>
      <c r="B39" s="118"/>
      <c r="C39" s="115"/>
      <c r="D39" s="115"/>
      <c r="E39" s="115">
        <v>42271</v>
      </c>
      <c r="F39" s="118" t="s">
        <v>273</v>
      </c>
      <c r="G39" s="35">
        <v>44000</v>
      </c>
      <c r="H39" s="35">
        <v>-44000</v>
      </c>
      <c r="I39" s="98">
        <f t="shared" si="3"/>
        <v>0</v>
      </c>
    </row>
    <row r="40" spans="1:9">
      <c r="A40" s="118"/>
      <c r="B40" s="118"/>
      <c r="C40" s="115"/>
      <c r="D40" s="115"/>
      <c r="E40" s="115">
        <v>42272</v>
      </c>
      <c r="F40" s="118" t="s">
        <v>274</v>
      </c>
      <c r="G40" s="35">
        <v>5300</v>
      </c>
      <c r="H40" s="35">
        <v>-1309</v>
      </c>
      <c r="I40" s="98">
        <f t="shared" si="3"/>
        <v>3991</v>
      </c>
    </row>
    <row r="41" spans="1:9">
      <c r="A41" s="118"/>
      <c r="B41" s="118"/>
      <c r="C41" s="115"/>
      <c r="D41" s="115"/>
      <c r="E41" s="115">
        <v>42273</v>
      </c>
      <c r="F41" s="115" t="s">
        <v>196</v>
      </c>
      <c r="G41" s="35">
        <v>15000</v>
      </c>
      <c r="H41" s="35">
        <v>-5062</v>
      </c>
      <c r="I41" s="98">
        <f t="shared" si="3"/>
        <v>9938</v>
      </c>
    </row>
    <row r="42" spans="1:9" ht="26.25">
      <c r="A42" s="118"/>
      <c r="B42" s="118"/>
      <c r="C42" s="115">
        <v>426</v>
      </c>
      <c r="D42" s="115"/>
      <c r="E42" s="115"/>
      <c r="F42" s="118" t="s">
        <v>197</v>
      </c>
      <c r="G42" s="35">
        <v>0</v>
      </c>
      <c r="H42" s="35"/>
      <c r="I42" s="98">
        <f t="shared" si="3"/>
        <v>0</v>
      </c>
    </row>
    <row r="43" spans="1:9">
      <c r="A43" s="118"/>
      <c r="B43" s="118"/>
      <c r="C43" s="115"/>
      <c r="D43" s="115">
        <v>4262</v>
      </c>
      <c r="E43" s="115"/>
      <c r="F43" s="121" t="s">
        <v>244</v>
      </c>
      <c r="G43" s="35">
        <v>0</v>
      </c>
      <c r="H43" s="35"/>
      <c r="I43" s="98">
        <f t="shared" si="3"/>
        <v>0</v>
      </c>
    </row>
    <row r="44" spans="1:9">
      <c r="A44" s="118"/>
      <c r="B44" s="118"/>
      <c r="C44" s="115"/>
      <c r="D44" s="115"/>
      <c r="E44" s="115">
        <v>42621</v>
      </c>
      <c r="F44" s="121" t="s">
        <v>244</v>
      </c>
      <c r="G44" s="35">
        <v>0</v>
      </c>
      <c r="H44" s="35"/>
      <c r="I44" s="98">
        <f t="shared" si="3"/>
        <v>0</v>
      </c>
    </row>
    <row r="45" spans="1:9" ht="26.25">
      <c r="A45" s="114"/>
      <c r="B45" s="114">
        <v>45</v>
      </c>
      <c r="C45" s="114"/>
      <c r="D45" s="114"/>
      <c r="E45" s="114"/>
      <c r="F45" s="120" t="s">
        <v>199</v>
      </c>
      <c r="G45" s="33">
        <f>G46</f>
        <v>27708</v>
      </c>
      <c r="H45" s="33">
        <v>-19458</v>
      </c>
      <c r="I45" s="108">
        <f t="shared" si="3"/>
        <v>8250</v>
      </c>
    </row>
    <row r="46" spans="1:9" ht="26.25">
      <c r="A46" s="118"/>
      <c r="B46" s="118"/>
      <c r="C46" s="115">
        <v>451</v>
      </c>
      <c r="D46" s="115"/>
      <c r="E46" s="115"/>
      <c r="F46" s="119" t="s">
        <v>200</v>
      </c>
      <c r="G46" s="33">
        <f t="shared" ref="G46" si="6">G47</f>
        <v>27708</v>
      </c>
      <c r="H46" s="33">
        <v>-19458</v>
      </c>
      <c r="I46" s="108">
        <f t="shared" si="3"/>
        <v>8250</v>
      </c>
    </row>
    <row r="47" spans="1:9" ht="26.25">
      <c r="A47" s="118"/>
      <c r="B47" s="118"/>
      <c r="C47" s="115"/>
      <c r="D47" s="115">
        <v>4511</v>
      </c>
      <c r="E47" s="115"/>
      <c r="F47" s="119" t="s">
        <v>200</v>
      </c>
      <c r="G47" s="33">
        <v>27708</v>
      </c>
      <c r="H47" s="33">
        <v>-19458</v>
      </c>
      <c r="I47" s="108">
        <f t="shared" si="3"/>
        <v>8250</v>
      </c>
    </row>
    <row r="48" spans="1:9" ht="26.25">
      <c r="A48" s="118"/>
      <c r="B48" s="118"/>
      <c r="C48" s="115"/>
      <c r="D48" s="115"/>
      <c r="E48" s="115">
        <v>45111</v>
      </c>
      <c r="F48" s="119" t="s">
        <v>200</v>
      </c>
      <c r="G48" s="35">
        <v>27708</v>
      </c>
      <c r="H48" s="35">
        <v>-19458</v>
      </c>
      <c r="I48" s="98">
        <f t="shared" si="3"/>
        <v>8250</v>
      </c>
    </row>
    <row r="49" spans="1:9">
      <c r="A49" s="118"/>
      <c r="B49" s="118"/>
      <c r="C49" s="115">
        <v>452</v>
      </c>
      <c r="D49" s="115"/>
      <c r="E49" s="115"/>
      <c r="F49" s="119" t="s">
        <v>232</v>
      </c>
      <c r="G49" s="35">
        <f t="shared" ref="G49" si="7">G50</f>
        <v>0</v>
      </c>
      <c r="H49" s="33"/>
      <c r="I49" s="98">
        <f t="shared" si="3"/>
        <v>0</v>
      </c>
    </row>
    <row r="50" spans="1:9">
      <c r="A50" s="118"/>
      <c r="B50" s="118"/>
      <c r="C50" s="115"/>
      <c r="D50" s="115">
        <v>4521</v>
      </c>
      <c r="E50" s="115"/>
      <c r="F50" s="119" t="s">
        <v>232</v>
      </c>
      <c r="G50" s="35">
        <v>0</v>
      </c>
      <c r="H50" s="33"/>
      <c r="I50" s="98">
        <f t="shared" si="3"/>
        <v>0</v>
      </c>
    </row>
    <row r="51" spans="1:9">
      <c r="A51" s="118"/>
      <c r="B51" s="118"/>
      <c r="C51" s="115"/>
      <c r="D51" s="115"/>
      <c r="E51" s="115">
        <v>45211</v>
      </c>
      <c r="F51" s="119" t="s">
        <v>232</v>
      </c>
      <c r="G51" s="35">
        <v>0</v>
      </c>
      <c r="H51" s="35"/>
      <c r="I51" s="98">
        <f t="shared" si="3"/>
        <v>0</v>
      </c>
    </row>
    <row r="52" spans="1:9">
      <c r="A52" s="118"/>
      <c r="B52" s="118"/>
      <c r="C52" s="115"/>
      <c r="D52" s="115"/>
      <c r="E52" s="115"/>
      <c r="F52" s="119"/>
      <c r="G52" s="35"/>
      <c r="H52" s="35"/>
      <c r="I52" s="98">
        <v>0</v>
      </c>
    </row>
    <row r="53" spans="1:9" ht="39">
      <c r="A53" s="162" t="s">
        <v>222</v>
      </c>
      <c r="B53" s="163"/>
      <c r="C53" s="163"/>
      <c r="D53" s="163"/>
      <c r="E53" s="164"/>
      <c r="F53" s="122" t="s">
        <v>272</v>
      </c>
      <c r="G53" s="108">
        <f>G54</f>
        <v>1977511.31</v>
      </c>
      <c r="H53" s="108">
        <f>H54</f>
        <v>-38316.31</v>
      </c>
      <c r="I53" s="108">
        <f>I54</f>
        <v>1939195</v>
      </c>
    </row>
    <row r="54" spans="1:9" ht="26.25">
      <c r="A54" s="162" t="s">
        <v>224</v>
      </c>
      <c r="B54" s="163"/>
      <c r="C54" s="163"/>
      <c r="D54" s="163"/>
      <c r="E54" s="164"/>
      <c r="F54" s="122" t="s">
        <v>225</v>
      </c>
      <c r="G54" s="108">
        <f>SUM(G55,G174,G200,G209)</f>
        <v>1977511.31</v>
      </c>
      <c r="H54" s="108">
        <f>SUM(H55,H174,H200,H209)</f>
        <v>-38316.31</v>
      </c>
      <c r="I54" s="108">
        <f t="shared" si="3"/>
        <v>1939195</v>
      </c>
    </row>
    <row r="55" spans="1:9">
      <c r="A55" s="165" t="s">
        <v>263</v>
      </c>
      <c r="B55" s="166"/>
      <c r="C55" s="166"/>
      <c r="D55" s="166"/>
      <c r="E55" s="167"/>
      <c r="F55" s="113" t="s">
        <v>203</v>
      </c>
      <c r="G55" s="107">
        <f>G56</f>
        <v>1547931.31</v>
      </c>
      <c r="H55" s="107">
        <f>H56</f>
        <v>-39186.31</v>
      </c>
      <c r="I55" s="108">
        <f t="shared" si="3"/>
        <v>1508745</v>
      </c>
    </row>
    <row r="56" spans="1:9">
      <c r="A56" s="123">
        <v>3</v>
      </c>
      <c r="B56" s="123"/>
      <c r="C56" s="123"/>
      <c r="D56" s="123"/>
      <c r="E56" s="123"/>
      <c r="F56" s="123" t="s">
        <v>9</v>
      </c>
      <c r="G56" s="33">
        <f>SUM(G57,G79,G160,G168)</f>
        <v>1547931.31</v>
      </c>
      <c r="H56" s="33">
        <f>SUM(H57,H79,H160,H168)</f>
        <v>-39186.31</v>
      </c>
      <c r="I56" s="108">
        <f t="shared" si="3"/>
        <v>1508745</v>
      </c>
    </row>
    <row r="57" spans="1:9">
      <c r="A57" s="123"/>
      <c r="B57" s="123">
        <v>31</v>
      </c>
      <c r="C57" s="124"/>
      <c r="D57" s="124"/>
      <c r="E57" s="124"/>
      <c r="F57" s="123" t="s">
        <v>10</v>
      </c>
      <c r="G57" s="33">
        <f>SUM(G58,G64,G71)</f>
        <v>844432.38</v>
      </c>
      <c r="H57" s="33">
        <f>SUM(H58,H64,H71)</f>
        <v>-57361.31</v>
      </c>
      <c r="I57" s="108">
        <f t="shared" si="3"/>
        <v>787071.07000000007</v>
      </c>
    </row>
    <row r="58" spans="1:9">
      <c r="A58" s="125"/>
      <c r="B58" s="125"/>
      <c r="C58" s="125">
        <v>311</v>
      </c>
      <c r="D58" s="125"/>
      <c r="E58" s="125"/>
      <c r="F58" s="125" t="s">
        <v>78</v>
      </c>
      <c r="G58" s="33">
        <f>SUM(G59,G62)</f>
        <v>480882.38</v>
      </c>
      <c r="H58" s="33">
        <f>SUM(H59,H62)</f>
        <v>-81161.31</v>
      </c>
      <c r="I58" s="108">
        <f t="shared" si="3"/>
        <v>399721.07</v>
      </c>
    </row>
    <row r="59" spans="1:9">
      <c r="A59" s="125"/>
      <c r="B59" s="125"/>
      <c r="C59" s="125"/>
      <c r="D59" s="125">
        <v>3111</v>
      </c>
      <c r="E59" s="125"/>
      <c r="F59" s="125" t="s">
        <v>79</v>
      </c>
      <c r="G59" s="33">
        <f>SUM(G60,G61)</f>
        <v>480882.38</v>
      </c>
      <c r="H59" s="33">
        <f>SUM(H60,H61)</f>
        <v>-81161.31</v>
      </c>
      <c r="I59" s="108">
        <f t="shared" si="3"/>
        <v>399721.07</v>
      </c>
    </row>
    <row r="60" spans="1:9">
      <c r="A60" s="125"/>
      <c r="B60" s="125"/>
      <c r="C60" s="125"/>
      <c r="D60" s="125"/>
      <c r="E60" s="125">
        <v>31111</v>
      </c>
      <c r="F60" s="125" t="s">
        <v>79</v>
      </c>
      <c r="G60" s="35">
        <v>480882.38</v>
      </c>
      <c r="H60" s="35">
        <v>-81161.31</v>
      </c>
      <c r="I60" s="98">
        <f t="shared" si="3"/>
        <v>399721.07</v>
      </c>
    </row>
    <row r="61" spans="1:9">
      <c r="A61" s="125"/>
      <c r="B61" s="125"/>
      <c r="C61" s="125"/>
      <c r="D61" s="125"/>
      <c r="E61" s="125">
        <v>31113</v>
      </c>
      <c r="F61" s="125" t="s">
        <v>81</v>
      </c>
      <c r="G61" s="35">
        <v>0</v>
      </c>
      <c r="H61" s="35"/>
      <c r="I61" s="98">
        <f t="shared" si="3"/>
        <v>0</v>
      </c>
    </row>
    <row r="62" spans="1:9">
      <c r="A62" s="125"/>
      <c r="B62" s="125"/>
      <c r="C62" s="125"/>
      <c r="D62" s="125">
        <v>3114</v>
      </c>
      <c r="E62" s="125"/>
      <c r="F62" s="125" t="s">
        <v>82</v>
      </c>
      <c r="G62" s="35">
        <f>G63</f>
        <v>0</v>
      </c>
      <c r="H62" s="35"/>
      <c r="I62" s="98">
        <f t="shared" si="3"/>
        <v>0</v>
      </c>
    </row>
    <row r="63" spans="1:9">
      <c r="A63" s="125"/>
      <c r="B63" s="125"/>
      <c r="C63" s="125"/>
      <c r="D63" s="125"/>
      <c r="E63" s="125">
        <v>31141</v>
      </c>
      <c r="F63" s="125" t="s">
        <v>82</v>
      </c>
      <c r="G63" s="35">
        <v>0</v>
      </c>
      <c r="H63" s="35"/>
      <c r="I63" s="98">
        <f t="shared" si="3"/>
        <v>0</v>
      </c>
    </row>
    <row r="64" spans="1:9">
      <c r="A64" s="125"/>
      <c r="B64" s="125"/>
      <c r="C64" s="125">
        <v>312</v>
      </c>
      <c r="D64" s="125"/>
      <c r="E64" s="125"/>
      <c r="F64" s="125" t="s">
        <v>83</v>
      </c>
      <c r="G64" s="33">
        <f>G65</f>
        <v>84550</v>
      </c>
      <c r="H64" s="33">
        <f>H65</f>
        <v>2800</v>
      </c>
      <c r="I64" s="108">
        <f t="shared" si="3"/>
        <v>87350</v>
      </c>
    </row>
    <row r="65" spans="1:9">
      <c r="A65" s="125"/>
      <c r="B65" s="125"/>
      <c r="C65" s="125"/>
      <c r="D65" s="125">
        <v>3121</v>
      </c>
      <c r="E65" s="125"/>
      <c r="F65" s="125" t="s">
        <v>83</v>
      </c>
      <c r="G65" s="33">
        <f>SUM(G66:G70)</f>
        <v>84550</v>
      </c>
      <c r="H65" s="33">
        <f>SUM(H66:H70)</f>
        <v>2800</v>
      </c>
      <c r="I65" s="108">
        <f t="shared" si="3"/>
        <v>87350</v>
      </c>
    </row>
    <row r="66" spans="1:9">
      <c r="A66" s="125"/>
      <c r="B66" s="125"/>
      <c r="C66" s="125"/>
      <c r="D66" s="125"/>
      <c r="E66" s="125">
        <v>31212</v>
      </c>
      <c r="F66" s="125" t="s">
        <v>84</v>
      </c>
      <c r="G66" s="35">
        <v>42400</v>
      </c>
      <c r="H66" s="35">
        <v>1000</v>
      </c>
      <c r="I66" s="98">
        <f t="shared" si="3"/>
        <v>43400</v>
      </c>
    </row>
    <row r="67" spans="1:9">
      <c r="A67" s="125"/>
      <c r="B67" s="125"/>
      <c r="C67" s="125"/>
      <c r="D67" s="125"/>
      <c r="E67" s="125">
        <v>31213</v>
      </c>
      <c r="F67" s="125" t="s">
        <v>85</v>
      </c>
      <c r="G67" s="35">
        <v>4600</v>
      </c>
      <c r="H67" s="35"/>
      <c r="I67" s="98">
        <f t="shared" si="3"/>
        <v>4600</v>
      </c>
    </row>
    <row r="68" spans="1:9">
      <c r="A68" s="125"/>
      <c r="B68" s="125"/>
      <c r="C68" s="125"/>
      <c r="D68" s="125"/>
      <c r="E68" s="125">
        <v>31214</v>
      </c>
      <c r="F68" s="125" t="s">
        <v>204</v>
      </c>
      <c r="G68" s="35">
        <v>6550</v>
      </c>
      <c r="H68" s="35">
        <v>-1160</v>
      </c>
      <c r="I68" s="98">
        <f t="shared" si="3"/>
        <v>5390</v>
      </c>
    </row>
    <row r="69" spans="1:9" ht="26.25">
      <c r="A69" s="125"/>
      <c r="B69" s="125"/>
      <c r="C69" s="125"/>
      <c r="D69" s="125"/>
      <c r="E69" s="125">
        <v>31215</v>
      </c>
      <c r="F69" s="126" t="s">
        <v>205</v>
      </c>
      <c r="G69" s="35">
        <v>7000</v>
      </c>
      <c r="H69" s="35">
        <v>1160</v>
      </c>
      <c r="I69" s="98">
        <f t="shared" si="3"/>
        <v>8160</v>
      </c>
    </row>
    <row r="70" spans="1:9">
      <c r="A70" s="125"/>
      <c r="B70" s="125"/>
      <c r="C70" s="125"/>
      <c r="D70" s="125"/>
      <c r="E70" s="125">
        <v>31216</v>
      </c>
      <c r="F70" s="125" t="s">
        <v>88</v>
      </c>
      <c r="G70" s="35">
        <v>24000</v>
      </c>
      <c r="H70" s="35">
        <v>1800</v>
      </c>
      <c r="I70" s="98">
        <f t="shared" si="3"/>
        <v>25800</v>
      </c>
    </row>
    <row r="71" spans="1:9">
      <c r="A71" s="125"/>
      <c r="B71" s="125"/>
      <c r="C71" s="125">
        <v>313</v>
      </c>
      <c r="D71" s="125"/>
      <c r="E71" s="125" t="s">
        <v>89</v>
      </c>
      <c r="F71" s="125" t="s">
        <v>90</v>
      </c>
      <c r="G71" s="33">
        <f>SUM(G72,G74,G77)</f>
        <v>279000</v>
      </c>
      <c r="H71" s="33">
        <f t="shared" ref="H71:I71" si="8">SUM(H72,H74,H77)</f>
        <v>21000</v>
      </c>
      <c r="I71" s="33">
        <f t="shared" si="8"/>
        <v>300000</v>
      </c>
    </row>
    <row r="72" spans="1:9" ht="26.25">
      <c r="A72" s="125"/>
      <c r="B72" s="125"/>
      <c r="C72" s="125"/>
      <c r="D72" s="125">
        <v>3131</v>
      </c>
      <c r="E72" s="125"/>
      <c r="F72" s="126" t="s">
        <v>91</v>
      </c>
      <c r="G72" s="33">
        <f>G73</f>
        <v>0</v>
      </c>
      <c r="H72" s="35"/>
      <c r="I72" s="108">
        <f t="shared" si="3"/>
        <v>0</v>
      </c>
    </row>
    <row r="73" spans="1:9" ht="26.25">
      <c r="A73" s="125"/>
      <c r="B73" s="125"/>
      <c r="C73" s="125"/>
      <c r="D73" s="125"/>
      <c r="E73" s="125">
        <v>31311</v>
      </c>
      <c r="F73" s="126" t="s">
        <v>91</v>
      </c>
      <c r="G73" s="35">
        <v>0</v>
      </c>
      <c r="H73" s="35"/>
      <c r="I73" s="98">
        <f t="shared" ref="I73:I137" si="9">SUM(G73+H73)</f>
        <v>0</v>
      </c>
    </row>
    <row r="74" spans="1:9" ht="26.25">
      <c r="A74" s="125"/>
      <c r="B74" s="125"/>
      <c r="C74" s="125"/>
      <c r="D74" s="125">
        <v>3132</v>
      </c>
      <c r="E74" s="125"/>
      <c r="F74" s="126" t="s">
        <v>206</v>
      </c>
      <c r="G74" s="33">
        <f>SUM(G75:G76)</f>
        <v>279000</v>
      </c>
      <c r="H74" s="33">
        <f>SUM(H75:H76)</f>
        <v>21000</v>
      </c>
      <c r="I74" s="108">
        <f t="shared" si="9"/>
        <v>300000</v>
      </c>
    </row>
    <row r="75" spans="1:9" ht="26.25">
      <c r="A75" s="125"/>
      <c r="B75" s="125"/>
      <c r="C75" s="125"/>
      <c r="D75" s="125"/>
      <c r="E75" s="125">
        <v>31321</v>
      </c>
      <c r="F75" s="126" t="s">
        <v>92</v>
      </c>
      <c r="G75" s="35">
        <v>279000</v>
      </c>
      <c r="H75" s="35">
        <v>21000</v>
      </c>
      <c r="I75" s="98">
        <f t="shared" si="9"/>
        <v>300000</v>
      </c>
    </row>
    <row r="76" spans="1:9" ht="39">
      <c r="A76" s="125"/>
      <c r="B76" s="125"/>
      <c r="C76" s="125"/>
      <c r="D76" s="125"/>
      <c r="E76" s="125">
        <v>31322</v>
      </c>
      <c r="F76" s="126" t="s">
        <v>93</v>
      </c>
      <c r="G76" s="35">
        <v>0</v>
      </c>
      <c r="H76" s="35"/>
      <c r="I76" s="98">
        <f t="shared" si="9"/>
        <v>0</v>
      </c>
    </row>
    <row r="77" spans="1:9" ht="26.25">
      <c r="A77" s="125"/>
      <c r="B77" s="125"/>
      <c r="C77" s="125"/>
      <c r="D77" s="125">
        <v>3133</v>
      </c>
      <c r="E77" s="125"/>
      <c r="F77" s="126" t="s">
        <v>94</v>
      </c>
      <c r="G77" s="32">
        <f t="shared" ref="G77" si="10">G78</f>
        <v>0</v>
      </c>
      <c r="H77" s="34"/>
      <c r="I77" s="108">
        <f t="shared" si="9"/>
        <v>0</v>
      </c>
    </row>
    <row r="78" spans="1:9" ht="26.25">
      <c r="A78" s="125"/>
      <c r="B78" s="125"/>
      <c r="C78" s="125"/>
      <c r="D78" s="125"/>
      <c r="E78" s="125">
        <v>31332</v>
      </c>
      <c r="F78" s="126" t="s">
        <v>94</v>
      </c>
      <c r="G78" s="35">
        <v>0</v>
      </c>
      <c r="H78" s="35"/>
      <c r="I78" s="98">
        <f t="shared" si="9"/>
        <v>0</v>
      </c>
    </row>
    <row r="79" spans="1:9">
      <c r="A79" s="125"/>
      <c r="B79" s="127">
        <v>32</v>
      </c>
      <c r="C79" s="128"/>
      <c r="D79" s="128"/>
      <c r="E79" s="128"/>
      <c r="F79" s="127" t="s">
        <v>24</v>
      </c>
      <c r="G79" s="33">
        <f>SUM(G80,G90,G113,G144)</f>
        <v>697198.92999999993</v>
      </c>
      <c r="H79" s="33">
        <f>SUM(H80,H90,H113,H144)</f>
        <v>18260</v>
      </c>
      <c r="I79" s="108">
        <f t="shared" si="9"/>
        <v>715458.92999999993</v>
      </c>
    </row>
    <row r="80" spans="1:9">
      <c r="A80" s="125"/>
      <c r="B80" s="125"/>
      <c r="C80" s="125">
        <v>321</v>
      </c>
      <c r="D80" s="125"/>
      <c r="E80" s="125"/>
      <c r="F80" s="126" t="s">
        <v>95</v>
      </c>
      <c r="G80" s="33">
        <f>SUM(G81,G85,G87)</f>
        <v>44700</v>
      </c>
      <c r="H80" s="33">
        <f>SUM(H81,H85,H87)</f>
        <v>9160</v>
      </c>
      <c r="I80" s="108">
        <f t="shared" si="9"/>
        <v>53860</v>
      </c>
    </row>
    <row r="81" spans="1:9">
      <c r="A81" s="125"/>
      <c r="B81" s="127"/>
      <c r="C81" s="125"/>
      <c r="D81" s="125">
        <v>3211</v>
      </c>
      <c r="E81" s="125"/>
      <c r="F81" s="126" t="s">
        <v>96</v>
      </c>
      <c r="G81" s="33">
        <f>SUM(G82:G84)</f>
        <v>600</v>
      </c>
      <c r="H81" s="33">
        <f>SUM(H82:H84)</f>
        <v>160</v>
      </c>
      <c r="I81" s="108">
        <f t="shared" si="9"/>
        <v>760</v>
      </c>
    </row>
    <row r="82" spans="1:9">
      <c r="A82" s="125"/>
      <c r="B82" s="127"/>
      <c r="C82" s="125"/>
      <c r="D82" s="125"/>
      <c r="E82" s="125">
        <v>32111</v>
      </c>
      <c r="F82" s="126" t="s">
        <v>207</v>
      </c>
      <c r="G82" s="35">
        <v>400</v>
      </c>
      <c r="H82" s="35">
        <v>160</v>
      </c>
      <c r="I82" s="98">
        <f t="shared" si="9"/>
        <v>560</v>
      </c>
    </row>
    <row r="83" spans="1:9" ht="26.25">
      <c r="A83" s="125"/>
      <c r="B83" s="127"/>
      <c r="C83" s="129"/>
      <c r="D83" s="129"/>
      <c r="E83" s="125">
        <v>32113</v>
      </c>
      <c r="F83" s="126" t="s">
        <v>98</v>
      </c>
      <c r="G83" s="35">
        <v>0</v>
      </c>
      <c r="H83" s="35">
        <v>0</v>
      </c>
      <c r="I83" s="98">
        <f t="shared" si="9"/>
        <v>0</v>
      </c>
    </row>
    <row r="84" spans="1:9" ht="26.25">
      <c r="A84" s="125"/>
      <c r="B84" s="125"/>
      <c r="C84" s="129"/>
      <c r="D84" s="129"/>
      <c r="E84" s="125">
        <v>32115</v>
      </c>
      <c r="F84" s="126" t="s">
        <v>99</v>
      </c>
      <c r="G84" s="35">
        <v>200</v>
      </c>
      <c r="H84" s="35">
        <v>0</v>
      </c>
      <c r="I84" s="98">
        <f t="shared" si="9"/>
        <v>200</v>
      </c>
    </row>
    <row r="85" spans="1:9" ht="26.25">
      <c r="A85" s="125"/>
      <c r="B85" s="127"/>
      <c r="C85" s="125"/>
      <c r="D85" s="125">
        <v>3212</v>
      </c>
      <c r="E85" s="125"/>
      <c r="F85" s="126" t="s">
        <v>100</v>
      </c>
      <c r="G85" s="33">
        <f>G86</f>
        <v>43000</v>
      </c>
      <c r="H85" s="33">
        <f>H86</f>
        <v>9000</v>
      </c>
      <c r="I85" s="108">
        <f t="shared" si="9"/>
        <v>52000</v>
      </c>
    </row>
    <row r="86" spans="1:9" ht="26.25">
      <c r="A86" s="125"/>
      <c r="B86" s="127"/>
      <c r="C86" s="125"/>
      <c r="D86" s="125"/>
      <c r="E86" s="125">
        <v>32121</v>
      </c>
      <c r="F86" s="126" t="s">
        <v>101</v>
      </c>
      <c r="G86" s="35">
        <v>43000</v>
      </c>
      <c r="H86" s="35">
        <v>9000</v>
      </c>
      <c r="I86" s="98">
        <f t="shared" si="9"/>
        <v>52000</v>
      </c>
    </row>
    <row r="87" spans="1:9">
      <c r="A87" s="125"/>
      <c r="B87" s="127"/>
      <c r="C87" s="125"/>
      <c r="D87" s="125">
        <v>3213</v>
      </c>
      <c r="E87" s="125"/>
      <c r="F87" s="126" t="s">
        <v>102</v>
      </c>
      <c r="G87" s="33">
        <f>G88+G89</f>
        <v>1100</v>
      </c>
      <c r="H87" s="33">
        <f>H88+H89</f>
        <v>0</v>
      </c>
      <c r="I87" s="108">
        <f t="shared" si="9"/>
        <v>1100</v>
      </c>
    </row>
    <row r="88" spans="1:9">
      <c r="A88" s="125"/>
      <c r="B88" s="127"/>
      <c r="C88" s="125"/>
      <c r="D88" s="125"/>
      <c r="E88" s="125">
        <v>32131</v>
      </c>
      <c r="F88" s="126" t="s">
        <v>103</v>
      </c>
      <c r="G88" s="35">
        <v>400</v>
      </c>
      <c r="H88" s="35"/>
      <c r="I88" s="98">
        <f t="shared" si="9"/>
        <v>400</v>
      </c>
    </row>
    <row r="89" spans="1:9">
      <c r="A89" s="125"/>
      <c r="B89" s="127"/>
      <c r="C89" s="125"/>
      <c r="D89" s="125"/>
      <c r="E89" s="125">
        <v>32132</v>
      </c>
      <c r="F89" s="124" t="s">
        <v>268</v>
      </c>
      <c r="G89" s="35">
        <v>700</v>
      </c>
      <c r="H89" s="35">
        <v>0</v>
      </c>
      <c r="I89" s="98">
        <f t="shared" si="9"/>
        <v>700</v>
      </c>
    </row>
    <row r="90" spans="1:9">
      <c r="A90" s="125"/>
      <c r="B90" s="125"/>
      <c r="C90" s="125">
        <v>322</v>
      </c>
      <c r="D90" s="125"/>
      <c r="E90" s="125"/>
      <c r="F90" s="125" t="s">
        <v>104</v>
      </c>
      <c r="G90" s="33">
        <f>SUM(G91,G96,G100,G105,G109,G111)</f>
        <v>513448.93</v>
      </c>
      <c r="H90" s="33">
        <f>SUM(H91,H96,H100,H105,H109,H111)</f>
        <v>650</v>
      </c>
      <c r="I90" s="108">
        <f t="shared" si="9"/>
        <v>514098.93</v>
      </c>
    </row>
    <row r="91" spans="1:9" ht="26.25">
      <c r="A91" s="125"/>
      <c r="B91" s="127"/>
      <c r="C91" s="125"/>
      <c r="D91" s="125">
        <v>3221</v>
      </c>
      <c r="E91" s="125" t="s">
        <v>89</v>
      </c>
      <c r="F91" s="126" t="s">
        <v>105</v>
      </c>
      <c r="G91" s="33">
        <f>SUM(G92:G95)</f>
        <v>32905</v>
      </c>
      <c r="H91" s="33">
        <f>SUM(H92:H95)</f>
        <v>300</v>
      </c>
      <c r="I91" s="108">
        <f t="shared" si="9"/>
        <v>33205</v>
      </c>
    </row>
    <row r="92" spans="1:9">
      <c r="A92" s="125"/>
      <c r="B92" s="127"/>
      <c r="C92" s="125"/>
      <c r="D92" s="125"/>
      <c r="E92" s="125">
        <v>32211</v>
      </c>
      <c r="F92" s="126" t="s">
        <v>106</v>
      </c>
      <c r="G92" s="35">
        <v>2000</v>
      </c>
      <c r="H92" s="35">
        <v>800</v>
      </c>
      <c r="I92" s="98">
        <f t="shared" si="9"/>
        <v>2800</v>
      </c>
    </row>
    <row r="93" spans="1:9" ht="26.25">
      <c r="A93" s="125"/>
      <c r="B93" s="127"/>
      <c r="C93" s="129"/>
      <c r="D93" s="129"/>
      <c r="E93" s="125">
        <v>32212</v>
      </c>
      <c r="F93" s="126" t="s">
        <v>208</v>
      </c>
      <c r="G93" s="35">
        <v>405</v>
      </c>
      <c r="H93" s="35">
        <v>0</v>
      </c>
      <c r="I93" s="98">
        <f t="shared" si="9"/>
        <v>405</v>
      </c>
    </row>
    <row r="94" spans="1:9" ht="26.25">
      <c r="A94" s="125"/>
      <c r="B94" s="125"/>
      <c r="C94" s="129"/>
      <c r="D94" s="129"/>
      <c r="E94" s="125">
        <v>32214</v>
      </c>
      <c r="F94" s="126" t="s">
        <v>108</v>
      </c>
      <c r="G94" s="35">
        <v>21500</v>
      </c>
      <c r="H94" s="35">
        <v>500</v>
      </c>
      <c r="I94" s="98">
        <f t="shared" si="9"/>
        <v>22000</v>
      </c>
    </row>
    <row r="95" spans="1:9" ht="26.25">
      <c r="A95" s="125"/>
      <c r="B95" s="125"/>
      <c r="C95" s="129"/>
      <c r="D95" s="129"/>
      <c r="E95" s="125">
        <v>32216</v>
      </c>
      <c r="F95" s="126" t="s">
        <v>109</v>
      </c>
      <c r="G95" s="35">
        <v>9000</v>
      </c>
      <c r="H95" s="35">
        <v>-1000</v>
      </c>
      <c r="I95" s="98">
        <f t="shared" si="9"/>
        <v>8000</v>
      </c>
    </row>
    <row r="96" spans="1:9">
      <c r="A96" s="125"/>
      <c r="B96" s="127"/>
      <c r="C96" s="125"/>
      <c r="D96" s="125">
        <v>3222</v>
      </c>
      <c r="E96" s="125" t="s">
        <v>89</v>
      </c>
      <c r="F96" s="126" t="s">
        <v>110</v>
      </c>
      <c r="G96" s="33">
        <f>SUM(G97:G99)</f>
        <v>282523.93</v>
      </c>
      <c r="H96" s="33">
        <f>SUM(H97:H99)</f>
        <v>-8150</v>
      </c>
      <c r="I96" s="108">
        <f t="shared" si="9"/>
        <v>274373.93</v>
      </c>
    </row>
    <row r="97" spans="1:9">
      <c r="A97" s="125"/>
      <c r="B97" s="127"/>
      <c r="C97" s="125"/>
      <c r="D97" s="125"/>
      <c r="E97" s="125">
        <v>32224</v>
      </c>
      <c r="F97" s="126" t="s">
        <v>111</v>
      </c>
      <c r="G97" s="35">
        <v>264773.93</v>
      </c>
      <c r="H97" s="35">
        <v>-6300</v>
      </c>
      <c r="I97" s="98">
        <f t="shared" si="9"/>
        <v>258473.93</v>
      </c>
    </row>
    <row r="98" spans="1:9">
      <c r="A98" s="125"/>
      <c r="B98" s="127"/>
      <c r="C98" s="125"/>
      <c r="D98" s="125"/>
      <c r="E98" s="125">
        <v>32226</v>
      </c>
      <c r="F98" s="124" t="s">
        <v>209</v>
      </c>
      <c r="G98" s="35">
        <v>1000</v>
      </c>
      <c r="H98" s="35">
        <v>-350</v>
      </c>
      <c r="I98" s="98">
        <f t="shared" si="9"/>
        <v>650</v>
      </c>
    </row>
    <row r="99" spans="1:9">
      <c r="A99" s="125"/>
      <c r="B99" s="127"/>
      <c r="C99" s="129"/>
      <c r="D99" s="129"/>
      <c r="E99" s="125">
        <v>32229</v>
      </c>
      <c r="F99" s="125" t="s">
        <v>113</v>
      </c>
      <c r="G99" s="35">
        <v>16750</v>
      </c>
      <c r="H99" s="35">
        <v>-1500</v>
      </c>
      <c r="I99" s="98">
        <f t="shared" si="9"/>
        <v>15250</v>
      </c>
    </row>
    <row r="100" spans="1:9">
      <c r="A100" s="125"/>
      <c r="B100" s="127"/>
      <c r="C100" s="125"/>
      <c r="D100" s="125">
        <v>3223</v>
      </c>
      <c r="E100" s="125" t="s">
        <v>89</v>
      </c>
      <c r="F100" s="126" t="s">
        <v>114</v>
      </c>
      <c r="G100" s="33">
        <f>SUM(G101:G104)</f>
        <v>182020</v>
      </c>
      <c r="H100" s="33">
        <f>SUM(H101:H104)</f>
        <v>4700</v>
      </c>
      <c r="I100" s="108">
        <f t="shared" si="9"/>
        <v>186720</v>
      </c>
    </row>
    <row r="101" spans="1:9">
      <c r="A101" s="125"/>
      <c r="B101" s="127"/>
      <c r="C101" s="125"/>
      <c r="D101" s="125"/>
      <c r="E101" s="125">
        <v>32231</v>
      </c>
      <c r="F101" s="126" t="s">
        <v>115</v>
      </c>
      <c r="G101" s="35">
        <v>56520</v>
      </c>
      <c r="H101" s="35">
        <v>2200</v>
      </c>
      <c r="I101" s="98">
        <f t="shared" si="9"/>
        <v>58720</v>
      </c>
    </row>
    <row r="102" spans="1:9">
      <c r="A102" s="125"/>
      <c r="B102" s="127"/>
      <c r="C102" s="125"/>
      <c r="D102" s="125"/>
      <c r="E102" s="125">
        <v>32232</v>
      </c>
      <c r="F102" s="124" t="s">
        <v>116</v>
      </c>
      <c r="G102" s="35">
        <v>110000</v>
      </c>
      <c r="H102" s="35"/>
      <c r="I102" s="98">
        <f t="shared" si="9"/>
        <v>110000</v>
      </c>
    </row>
    <row r="103" spans="1:9">
      <c r="A103" s="125"/>
      <c r="B103" s="127"/>
      <c r="C103" s="129"/>
      <c r="D103" s="129"/>
      <c r="E103" s="125">
        <v>32233</v>
      </c>
      <c r="F103" s="125" t="s">
        <v>117</v>
      </c>
      <c r="G103" s="35">
        <v>12000</v>
      </c>
      <c r="H103" s="35">
        <v>3000</v>
      </c>
      <c r="I103" s="98">
        <f t="shared" si="9"/>
        <v>15000</v>
      </c>
    </row>
    <row r="104" spans="1:9">
      <c r="A104" s="125"/>
      <c r="B104" s="125"/>
      <c r="C104" s="129"/>
      <c r="D104" s="129"/>
      <c r="E104" s="125">
        <v>32234</v>
      </c>
      <c r="F104" s="125" t="s">
        <v>210</v>
      </c>
      <c r="G104" s="35">
        <v>3500</v>
      </c>
      <c r="H104" s="35">
        <v>-500</v>
      </c>
      <c r="I104" s="98">
        <f t="shared" si="9"/>
        <v>3000</v>
      </c>
    </row>
    <row r="105" spans="1:9" ht="26.25">
      <c r="A105" s="125"/>
      <c r="B105" s="127"/>
      <c r="C105" s="125"/>
      <c r="D105" s="125">
        <v>3224</v>
      </c>
      <c r="E105" s="125" t="s">
        <v>89</v>
      </c>
      <c r="F105" s="126" t="s">
        <v>119</v>
      </c>
      <c r="G105" s="33">
        <f>SUM(G106:G108)</f>
        <v>7500</v>
      </c>
      <c r="H105" s="33">
        <f>SUM(H106:H108)</f>
        <v>3000</v>
      </c>
      <c r="I105" s="108">
        <f t="shared" si="9"/>
        <v>10500</v>
      </c>
    </row>
    <row r="106" spans="1:9" ht="39">
      <c r="A106" s="125"/>
      <c r="B106" s="127"/>
      <c r="C106" s="125"/>
      <c r="D106" s="125"/>
      <c r="E106" s="125">
        <v>32241</v>
      </c>
      <c r="F106" s="126" t="s">
        <v>120</v>
      </c>
      <c r="G106" s="35">
        <v>6600</v>
      </c>
      <c r="H106" s="35">
        <v>3000</v>
      </c>
      <c r="I106" s="98">
        <f t="shared" si="9"/>
        <v>9600</v>
      </c>
    </row>
    <row r="107" spans="1:9" ht="39">
      <c r="A107" s="125"/>
      <c r="B107" s="127"/>
      <c r="C107" s="129"/>
      <c r="D107" s="129"/>
      <c r="E107" s="125">
        <v>32242</v>
      </c>
      <c r="F107" s="126" t="s">
        <v>121</v>
      </c>
      <c r="G107" s="35">
        <v>700</v>
      </c>
      <c r="H107" s="35">
        <v>0</v>
      </c>
      <c r="I107" s="98">
        <f t="shared" si="9"/>
        <v>700</v>
      </c>
    </row>
    <row r="108" spans="1:9" ht="39">
      <c r="A108" s="125"/>
      <c r="B108" s="125"/>
      <c r="C108" s="129"/>
      <c r="D108" s="129"/>
      <c r="E108" s="125">
        <v>32243</v>
      </c>
      <c r="F108" s="126" t="s">
        <v>211</v>
      </c>
      <c r="G108" s="35">
        <v>200</v>
      </c>
      <c r="H108" s="35">
        <v>0</v>
      </c>
      <c r="I108" s="98">
        <f t="shared" si="9"/>
        <v>200</v>
      </c>
    </row>
    <row r="109" spans="1:9">
      <c r="A109" s="125"/>
      <c r="B109" s="127"/>
      <c r="C109" s="125"/>
      <c r="D109" s="125">
        <v>3225</v>
      </c>
      <c r="E109" s="125" t="s">
        <v>89</v>
      </c>
      <c r="F109" s="126" t="s">
        <v>123</v>
      </c>
      <c r="G109" s="33">
        <f>G110</f>
        <v>8000</v>
      </c>
      <c r="H109" s="33">
        <f>H110</f>
        <v>1000</v>
      </c>
      <c r="I109" s="108">
        <f t="shared" si="9"/>
        <v>9000</v>
      </c>
    </row>
    <row r="110" spans="1:9">
      <c r="A110" s="125"/>
      <c r="B110" s="127"/>
      <c r="C110" s="125"/>
      <c r="D110" s="125"/>
      <c r="E110" s="125">
        <v>32251</v>
      </c>
      <c r="F110" s="126" t="s">
        <v>124</v>
      </c>
      <c r="G110" s="35">
        <v>8000</v>
      </c>
      <c r="H110" s="35">
        <v>1000</v>
      </c>
      <c r="I110" s="98">
        <f t="shared" si="9"/>
        <v>9000</v>
      </c>
    </row>
    <row r="111" spans="1:9" ht="26.25">
      <c r="A111" s="125"/>
      <c r="B111" s="127"/>
      <c r="C111" s="125"/>
      <c r="D111" s="125">
        <v>3227</v>
      </c>
      <c r="E111" s="125" t="s">
        <v>89</v>
      </c>
      <c r="F111" s="126" t="s">
        <v>125</v>
      </c>
      <c r="G111" s="33">
        <f>G112</f>
        <v>500</v>
      </c>
      <c r="H111" s="33">
        <f>H112</f>
        <v>-200</v>
      </c>
      <c r="I111" s="108">
        <f t="shared" si="9"/>
        <v>300</v>
      </c>
    </row>
    <row r="112" spans="1:9" ht="26.25">
      <c r="A112" s="125"/>
      <c r="B112" s="127"/>
      <c r="C112" s="125"/>
      <c r="D112" s="125"/>
      <c r="E112" s="125">
        <v>32271</v>
      </c>
      <c r="F112" s="126" t="s">
        <v>125</v>
      </c>
      <c r="G112" s="35">
        <v>500</v>
      </c>
      <c r="H112" s="35">
        <v>-200</v>
      </c>
      <c r="I112" s="98">
        <f t="shared" si="9"/>
        <v>300</v>
      </c>
    </row>
    <row r="113" spans="1:9">
      <c r="A113" s="125"/>
      <c r="B113" s="125"/>
      <c r="C113" s="125">
        <v>323</v>
      </c>
      <c r="D113" s="125"/>
      <c r="E113" s="125"/>
      <c r="F113" s="125" t="s">
        <v>126</v>
      </c>
      <c r="G113" s="33">
        <f>SUM(G114,G118,G122,G126,G132,G135,G137,G140)</f>
        <v>122250</v>
      </c>
      <c r="H113" s="33">
        <f>SUM(H114,H118,H122,H126,H132,H135,H137,H140)</f>
        <v>6710</v>
      </c>
      <c r="I113" s="108">
        <f t="shared" si="9"/>
        <v>128960</v>
      </c>
    </row>
    <row r="114" spans="1:9">
      <c r="A114" s="125"/>
      <c r="B114" s="127"/>
      <c r="C114" s="125"/>
      <c r="D114" s="125">
        <v>3231</v>
      </c>
      <c r="E114" s="125" t="s">
        <v>89</v>
      </c>
      <c r="F114" s="126" t="s">
        <v>127</v>
      </c>
      <c r="G114" s="33">
        <f>SUM(G115:G117)</f>
        <v>5300</v>
      </c>
      <c r="H114" s="33">
        <f>SUM(H115:H117)</f>
        <v>-400</v>
      </c>
      <c r="I114" s="108">
        <f t="shared" si="9"/>
        <v>4900</v>
      </c>
    </row>
    <row r="115" spans="1:9">
      <c r="A115" s="125"/>
      <c r="B115" s="127"/>
      <c r="C115" s="125"/>
      <c r="D115" s="125"/>
      <c r="E115" s="125">
        <v>32311</v>
      </c>
      <c r="F115" s="126" t="s">
        <v>128</v>
      </c>
      <c r="G115" s="35">
        <v>4900</v>
      </c>
      <c r="H115" s="35">
        <v>-400</v>
      </c>
      <c r="I115" s="98">
        <f t="shared" si="9"/>
        <v>4500</v>
      </c>
    </row>
    <row r="116" spans="1:9">
      <c r="A116" s="125"/>
      <c r="B116" s="127"/>
      <c r="C116" s="129"/>
      <c r="D116" s="129"/>
      <c r="E116" s="125">
        <v>32312</v>
      </c>
      <c r="F116" s="125" t="s">
        <v>129</v>
      </c>
      <c r="G116" s="35">
        <v>0</v>
      </c>
      <c r="H116" s="35"/>
      <c r="I116" s="98">
        <f t="shared" si="9"/>
        <v>0</v>
      </c>
    </row>
    <row r="117" spans="1:9">
      <c r="A117" s="125"/>
      <c r="B117" s="125"/>
      <c r="C117" s="129"/>
      <c r="D117" s="129"/>
      <c r="E117" s="125">
        <v>32313</v>
      </c>
      <c r="F117" s="125" t="s">
        <v>130</v>
      </c>
      <c r="G117" s="35">
        <v>400</v>
      </c>
      <c r="H117" s="35"/>
      <c r="I117" s="98">
        <f t="shared" si="9"/>
        <v>400</v>
      </c>
    </row>
    <row r="118" spans="1:9" ht="26.25">
      <c r="A118" s="125"/>
      <c r="B118" s="127"/>
      <c r="C118" s="125"/>
      <c r="D118" s="125">
        <v>3232</v>
      </c>
      <c r="E118" s="125" t="s">
        <v>89</v>
      </c>
      <c r="F118" s="126" t="s">
        <v>131</v>
      </c>
      <c r="G118" s="33">
        <f>SUM(G119:G121)</f>
        <v>24500</v>
      </c>
      <c r="H118" s="33">
        <f>SUM(H119:H121)</f>
        <v>3000</v>
      </c>
      <c r="I118" s="108">
        <f t="shared" si="9"/>
        <v>27500</v>
      </c>
    </row>
    <row r="119" spans="1:9" ht="26.25">
      <c r="A119" s="125"/>
      <c r="B119" s="127"/>
      <c r="C119" s="125"/>
      <c r="D119" s="125"/>
      <c r="E119" s="125">
        <v>32321</v>
      </c>
      <c r="F119" s="126" t="s">
        <v>132</v>
      </c>
      <c r="G119" s="35">
        <v>13000</v>
      </c>
      <c r="H119" s="35">
        <v>-1000</v>
      </c>
      <c r="I119" s="98">
        <f t="shared" si="9"/>
        <v>12000</v>
      </c>
    </row>
    <row r="120" spans="1:9" ht="26.25">
      <c r="A120" s="125"/>
      <c r="B120" s="127"/>
      <c r="C120" s="129"/>
      <c r="D120" s="129"/>
      <c r="E120" s="125">
        <v>32322</v>
      </c>
      <c r="F120" s="126" t="s">
        <v>133</v>
      </c>
      <c r="G120" s="35">
        <v>9000</v>
      </c>
      <c r="H120" s="35">
        <v>4000</v>
      </c>
      <c r="I120" s="98">
        <f t="shared" si="9"/>
        <v>13000</v>
      </c>
    </row>
    <row r="121" spans="1:9" ht="26.25">
      <c r="A121" s="125"/>
      <c r="B121" s="125"/>
      <c r="C121" s="129"/>
      <c r="D121" s="129"/>
      <c r="E121" s="125">
        <v>32323</v>
      </c>
      <c r="F121" s="126" t="s">
        <v>217</v>
      </c>
      <c r="G121" s="35">
        <v>2500</v>
      </c>
      <c r="H121" s="35">
        <v>0</v>
      </c>
      <c r="I121" s="98">
        <f t="shared" si="9"/>
        <v>2500</v>
      </c>
    </row>
    <row r="122" spans="1:9">
      <c r="A122" s="125"/>
      <c r="B122" s="127"/>
      <c r="C122" s="125"/>
      <c r="D122" s="125">
        <v>3233</v>
      </c>
      <c r="E122" s="125" t="s">
        <v>89</v>
      </c>
      <c r="F122" s="126" t="s">
        <v>135</v>
      </c>
      <c r="G122" s="33">
        <f>SUM(G123:G125)</f>
        <v>1500</v>
      </c>
      <c r="H122" s="33">
        <f>SUM(H123:H125)</f>
        <v>100</v>
      </c>
      <c r="I122" s="108">
        <f t="shared" si="9"/>
        <v>1600</v>
      </c>
    </row>
    <row r="123" spans="1:9">
      <c r="A123" s="125"/>
      <c r="B123" s="127"/>
      <c r="C123" s="125"/>
      <c r="D123" s="125"/>
      <c r="E123" s="125">
        <v>32331</v>
      </c>
      <c r="F123" s="126" t="s">
        <v>136</v>
      </c>
      <c r="G123" s="35">
        <v>0</v>
      </c>
      <c r="H123" s="35"/>
      <c r="I123" s="98">
        <f t="shared" si="9"/>
        <v>0</v>
      </c>
    </row>
    <row r="124" spans="1:9">
      <c r="A124" s="125"/>
      <c r="B124" s="127"/>
      <c r="C124" s="125"/>
      <c r="D124" s="125"/>
      <c r="E124" s="125">
        <v>32332</v>
      </c>
      <c r="F124" s="126" t="s">
        <v>137</v>
      </c>
      <c r="G124" s="35">
        <v>0</v>
      </c>
      <c r="H124" s="35"/>
      <c r="I124" s="98">
        <f t="shared" si="9"/>
        <v>0</v>
      </c>
    </row>
    <row r="125" spans="1:9" ht="26.25">
      <c r="A125" s="125"/>
      <c r="B125" s="127"/>
      <c r="C125" s="129"/>
      <c r="D125" s="129"/>
      <c r="E125" s="125">
        <v>32339</v>
      </c>
      <c r="F125" s="124" t="s">
        <v>138</v>
      </c>
      <c r="G125" s="35">
        <v>1500</v>
      </c>
      <c r="H125" s="35">
        <v>100</v>
      </c>
      <c r="I125" s="98">
        <f t="shared" si="9"/>
        <v>1600</v>
      </c>
    </row>
    <row r="126" spans="1:9">
      <c r="A126" s="125"/>
      <c r="B126" s="127"/>
      <c r="C126" s="125"/>
      <c r="D126" s="125">
        <v>3234</v>
      </c>
      <c r="E126" s="125" t="s">
        <v>89</v>
      </c>
      <c r="F126" s="126" t="s">
        <v>139</v>
      </c>
      <c r="G126" s="33">
        <f>SUM(G127:G131)</f>
        <v>73650</v>
      </c>
      <c r="H126" s="33">
        <f>SUM(H127:H131)</f>
        <v>3000</v>
      </c>
      <c r="I126" s="108">
        <f t="shared" si="9"/>
        <v>76650</v>
      </c>
    </row>
    <row r="127" spans="1:9">
      <c r="A127" s="125"/>
      <c r="B127" s="127"/>
      <c r="C127" s="125"/>
      <c r="D127" s="125"/>
      <c r="E127" s="125">
        <v>32341</v>
      </c>
      <c r="F127" s="126" t="s">
        <v>140</v>
      </c>
      <c r="G127" s="35">
        <v>27000</v>
      </c>
      <c r="H127" s="35">
        <v>1000</v>
      </c>
      <c r="I127" s="98">
        <f t="shared" si="9"/>
        <v>28000</v>
      </c>
    </row>
    <row r="128" spans="1:9">
      <c r="A128" s="125"/>
      <c r="B128" s="127"/>
      <c r="C128" s="129"/>
      <c r="D128" s="129"/>
      <c r="E128" s="125">
        <v>32342</v>
      </c>
      <c r="F128" s="125" t="s">
        <v>141</v>
      </c>
      <c r="G128" s="35">
        <v>35000</v>
      </c>
      <c r="H128" s="35">
        <v>2000</v>
      </c>
      <c r="I128" s="98">
        <f t="shared" si="9"/>
        <v>37000</v>
      </c>
    </row>
    <row r="129" spans="1:9">
      <c r="A129" s="125"/>
      <c r="B129" s="125"/>
      <c r="C129" s="129"/>
      <c r="D129" s="129"/>
      <c r="E129" s="125">
        <v>32343</v>
      </c>
      <c r="F129" s="125" t="s">
        <v>142</v>
      </c>
      <c r="G129" s="35">
        <v>2450</v>
      </c>
      <c r="H129" s="35">
        <v>0</v>
      </c>
      <c r="I129" s="98">
        <f t="shared" si="9"/>
        <v>2450</v>
      </c>
    </row>
    <row r="130" spans="1:9">
      <c r="A130" s="125"/>
      <c r="B130" s="127"/>
      <c r="C130" s="125"/>
      <c r="D130" s="125"/>
      <c r="E130" s="125">
        <v>32344</v>
      </c>
      <c r="F130" s="126" t="s">
        <v>143</v>
      </c>
      <c r="G130" s="35">
        <v>0</v>
      </c>
      <c r="H130" s="35"/>
      <c r="I130" s="98">
        <f t="shared" si="9"/>
        <v>0</v>
      </c>
    </row>
    <row r="131" spans="1:9">
      <c r="A131" s="125"/>
      <c r="B131" s="127"/>
      <c r="C131" s="129"/>
      <c r="D131" s="129"/>
      <c r="E131" s="125">
        <v>32349</v>
      </c>
      <c r="F131" s="125" t="s">
        <v>144</v>
      </c>
      <c r="G131" s="35">
        <v>9200</v>
      </c>
      <c r="H131" s="35">
        <v>0</v>
      </c>
      <c r="I131" s="98">
        <f t="shared" si="9"/>
        <v>9200</v>
      </c>
    </row>
    <row r="132" spans="1:9">
      <c r="A132" s="125"/>
      <c r="B132" s="127"/>
      <c r="C132" s="125"/>
      <c r="D132" s="125">
        <v>3236</v>
      </c>
      <c r="E132" s="125" t="s">
        <v>89</v>
      </c>
      <c r="F132" s="126" t="s">
        <v>145</v>
      </c>
      <c r="G132" s="33">
        <f>SUM(G133:G134)</f>
        <v>2700</v>
      </c>
      <c r="H132" s="33">
        <f>SUM(H133:H134)</f>
        <v>-700</v>
      </c>
      <c r="I132" s="108">
        <f t="shared" si="9"/>
        <v>2000</v>
      </c>
    </row>
    <row r="133" spans="1:9" ht="26.25">
      <c r="A133" s="125"/>
      <c r="B133" s="127"/>
      <c r="C133" s="125"/>
      <c r="D133" s="125"/>
      <c r="E133" s="125">
        <v>32361</v>
      </c>
      <c r="F133" s="126" t="s">
        <v>212</v>
      </c>
      <c r="G133" s="35">
        <v>2700</v>
      </c>
      <c r="H133" s="35">
        <v>-700</v>
      </c>
      <c r="I133" s="98">
        <f t="shared" si="9"/>
        <v>2000</v>
      </c>
    </row>
    <row r="134" spans="1:9">
      <c r="A134" s="125"/>
      <c r="B134" s="127"/>
      <c r="C134" s="129"/>
      <c r="D134" s="129"/>
      <c r="E134" s="125">
        <v>32363</v>
      </c>
      <c r="F134" s="125" t="s">
        <v>147</v>
      </c>
      <c r="G134" s="35">
        <v>0</v>
      </c>
      <c r="H134" s="35"/>
      <c r="I134" s="98">
        <f t="shared" si="9"/>
        <v>0</v>
      </c>
    </row>
    <row r="135" spans="1:9">
      <c r="A135" s="125"/>
      <c r="B135" s="127"/>
      <c r="C135" s="125"/>
      <c r="D135" s="125">
        <v>3237</v>
      </c>
      <c r="E135" s="125" t="s">
        <v>89</v>
      </c>
      <c r="F135" s="126" t="s">
        <v>148</v>
      </c>
      <c r="G135" s="33">
        <f>G136</f>
        <v>7800</v>
      </c>
      <c r="H135" s="33">
        <f>H136</f>
        <v>1700</v>
      </c>
      <c r="I135" s="108">
        <f t="shared" si="9"/>
        <v>9500</v>
      </c>
    </row>
    <row r="136" spans="1:9">
      <c r="A136" s="125"/>
      <c r="B136" s="127"/>
      <c r="C136" s="125"/>
      <c r="D136" s="125"/>
      <c r="E136" s="125">
        <v>32379</v>
      </c>
      <c r="F136" s="126" t="s">
        <v>213</v>
      </c>
      <c r="G136" s="35">
        <v>7800</v>
      </c>
      <c r="H136" s="35">
        <v>1700</v>
      </c>
      <c r="I136" s="98">
        <f t="shared" si="9"/>
        <v>9500</v>
      </c>
    </row>
    <row r="137" spans="1:9">
      <c r="A137" s="125"/>
      <c r="B137" s="127"/>
      <c r="C137" s="125"/>
      <c r="D137" s="125">
        <v>3238</v>
      </c>
      <c r="E137" s="125" t="s">
        <v>89</v>
      </c>
      <c r="F137" s="126" t="s">
        <v>150</v>
      </c>
      <c r="G137" s="32">
        <f>G139+G138</f>
        <v>5900</v>
      </c>
      <c r="H137" s="32">
        <f>H139+H138</f>
        <v>0</v>
      </c>
      <c r="I137" s="108">
        <f t="shared" si="9"/>
        <v>5900</v>
      </c>
    </row>
    <row r="138" spans="1:9">
      <c r="A138" s="125"/>
      <c r="B138" s="127"/>
      <c r="C138" s="125"/>
      <c r="D138" s="125"/>
      <c r="E138" s="125">
        <v>32381</v>
      </c>
      <c r="F138" s="124" t="s">
        <v>151</v>
      </c>
      <c r="G138" s="35">
        <v>5850</v>
      </c>
      <c r="H138" s="35">
        <v>0</v>
      </c>
      <c r="I138" s="98">
        <f t="shared" ref="I138:I201" si="11">SUM(G138+H138)</f>
        <v>5850</v>
      </c>
    </row>
    <row r="139" spans="1:9">
      <c r="A139" s="125"/>
      <c r="B139" s="127"/>
      <c r="C139" s="125"/>
      <c r="D139" s="125"/>
      <c r="E139" s="125">
        <v>32389</v>
      </c>
      <c r="F139" s="126" t="s">
        <v>152</v>
      </c>
      <c r="G139" s="35">
        <v>50</v>
      </c>
      <c r="H139" s="35"/>
      <c r="I139" s="98">
        <f t="shared" si="11"/>
        <v>50</v>
      </c>
    </row>
    <row r="140" spans="1:9">
      <c r="A140" s="125"/>
      <c r="B140" s="127"/>
      <c r="C140" s="125"/>
      <c r="D140" s="125">
        <v>3239</v>
      </c>
      <c r="E140" s="125" t="s">
        <v>89</v>
      </c>
      <c r="F140" s="126" t="s">
        <v>153</v>
      </c>
      <c r="G140" s="33">
        <f>SUM(G141:G143)</f>
        <v>900</v>
      </c>
      <c r="H140" s="33">
        <f>SUM(H141:H143)</f>
        <v>10</v>
      </c>
      <c r="I140" s="108">
        <f t="shared" si="11"/>
        <v>910</v>
      </c>
    </row>
    <row r="141" spans="1:9">
      <c r="A141" s="125"/>
      <c r="B141" s="127"/>
      <c r="C141" s="125"/>
      <c r="D141" s="125"/>
      <c r="E141" s="125">
        <v>32392</v>
      </c>
      <c r="F141" s="124" t="s">
        <v>154</v>
      </c>
      <c r="G141" s="35">
        <v>0</v>
      </c>
      <c r="H141" s="35"/>
      <c r="I141" s="98">
        <f t="shared" si="11"/>
        <v>0</v>
      </c>
    </row>
    <row r="142" spans="1:9" ht="26.25">
      <c r="A142" s="125"/>
      <c r="B142" s="127"/>
      <c r="C142" s="125"/>
      <c r="D142" s="125"/>
      <c r="E142" s="125">
        <v>32394</v>
      </c>
      <c r="F142" s="126" t="s">
        <v>155</v>
      </c>
      <c r="G142" s="35">
        <v>700</v>
      </c>
      <c r="H142" s="35">
        <v>10</v>
      </c>
      <c r="I142" s="98">
        <f t="shared" si="11"/>
        <v>710</v>
      </c>
    </row>
    <row r="143" spans="1:9" ht="26.25">
      <c r="A143" s="125"/>
      <c r="B143" s="127"/>
      <c r="C143" s="125"/>
      <c r="D143" s="125"/>
      <c r="E143" s="125">
        <v>32399</v>
      </c>
      <c r="F143" s="126" t="s">
        <v>157</v>
      </c>
      <c r="G143" s="35">
        <v>200</v>
      </c>
      <c r="H143" s="35"/>
      <c r="I143" s="98">
        <f t="shared" si="11"/>
        <v>200</v>
      </c>
    </row>
    <row r="144" spans="1:9" ht="26.25">
      <c r="A144" s="125"/>
      <c r="B144" s="125"/>
      <c r="C144" s="125">
        <v>329</v>
      </c>
      <c r="D144" s="125"/>
      <c r="E144" s="125"/>
      <c r="F144" s="126" t="s">
        <v>157</v>
      </c>
      <c r="G144" s="33">
        <f>SUM(G145,G147,G151,G153,G156,G158)</f>
        <v>16800</v>
      </c>
      <c r="H144" s="33">
        <f>SUM(H145,H147,H151,H153,H156,H158)</f>
        <v>1740</v>
      </c>
      <c r="I144" s="108">
        <f t="shared" si="11"/>
        <v>18540</v>
      </c>
    </row>
    <row r="145" spans="1:9" ht="26.25">
      <c r="A145" s="125"/>
      <c r="B145" s="127"/>
      <c r="C145" s="125"/>
      <c r="D145" s="125">
        <v>3291</v>
      </c>
      <c r="E145" s="125" t="s">
        <v>89</v>
      </c>
      <c r="F145" s="126" t="s">
        <v>214</v>
      </c>
      <c r="G145" s="33">
        <f>G146</f>
        <v>6100</v>
      </c>
      <c r="H145" s="33">
        <f>H146</f>
        <v>500</v>
      </c>
      <c r="I145" s="108">
        <f t="shared" si="11"/>
        <v>6600</v>
      </c>
    </row>
    <row r="146" spans="1:9" ht="26.25">
      <c r="A146" s="125"/>
      <c r="B146" s="127"/>
      <c r="C146" s="125"/>
      <c r="D146" s="125"/>
      <c r="E146" s="125">
        <v>32911</v>
      </c>
      <c r="F146" s="126" t="s">
        <v>215</v>
      </c>
      <c r="G146" s="35">
        <v>6100</v>
      </c>
      <c r="H146" s="35">
        <v>500</v>
      </c>
      <c r="I146" s="98">
        <f t="shared" si="11"/>
        <v>6600</v>
      </c>
    </row>
    <row r="147" spans="1:9">
      <c r="A147" s="125"/>
      <c r="B147" s="127"/>
      <c r="C147" s="125"/>
      <c r="D147" s="125">
        <v>3292</v>
      </c>
      <c r="E147" s="125" t="s">
        <v>89</v>
      </c>
      <c r="F147" s="126" t="s">
        <v>160</v>
      </c>
      <c r="G147" s="32">
        <f>SUM(G148:G150)</f>
        <v>6700</v>
      </c>
      <c r="H147" s="32">
        <f>SUM(H148:H150)</f>
        <v>-295</v>
      </c>
      <c r="I147" s="108">
        <f t="shared" si="11"/>
        <v>6405</v>
      </c>
    </row>
    <row r="148" spans="1:9" ht="26.25">
      <c r="A148" s="125"/>
      <c r="B148" s="127"/>
      <c r="C148" s="125"/>
      <c r="D148" s="125"/>
      <c r="E148" s="125">
        <v>32921</v>
      </c>
      <c r="F148" s="126" t="s">
        <v>161</v>
      </c>
      <c r="G148" s="35">
        <v>1700</v>
      </c>
      <c r="H148" s="35">
        <v>-195</v>
      </c>
      <c r="I148" s="98">
        <f t="shared" si="11"/>
        <v>1505</v>
      </c>
    </row>
    <row r="149" spans="1:9">
      <c r="A149" s="125"/>
      <c r="B149" s="127"/>
      <c r="C149" s="129"/>
      <c r="D149" s="129"/>
      <c r="E149" s="125">
        <v>32922</v>
      </c>
      <c r="F149" s="126" t="s">
        <v>162</v>
      </c>
      <c r="G149" s="35">
        <v>2900</v>
      </c>
      <c r="H149" s="35">
        <v>-100</v>
      </c>
      <c r="I149" s="98">
        <f t="shared" si="11"/>
        <v>2800</v>
      </c>
    </row>
    <row r="150" spans="1:9">
      <c r="A150" s="125"/>
      <c r="B150" s="125"/>
      <c r="C150" s="129"/>
      <c r="D150" s="129"/>
      <c r="E150" s="125">
        <v>32923</v>
      </c>
      <c r="F150" s="126" t="s">
        <v>163</v>
      </c>
      <c r="G150" s="35">
        <v>2100</v>
      </c>
      <c r="H150" s="35">
        <v>0</v>
      </c>
      <c r="I150" s="98">
        <f t="shared" si="11"/>
        <v>2100</v>
      </c>
    </row>
    <row r="151" spans="1:9">
      <c r="A151" s="125"/>
      <c r="B151" s="127"/>
      <c r="C151" s="125"/>
      <c r="D151" s="125">
        <v>3293</v>
      </c>
      <c r="E151" s="125" t="s">
        <v>89</v>
      </c>
      <c r="F151" s="126" t="s">
        <v>164</v>
      </c>
      <c r="G151" s="32">
        <f t="shared" ref="G151:H151" si="12">G152</f>
        <v>0</v>
      </c>
      <c r="H151" s="32">
        <f t="shared" si="12"/>
        <v>0</v>
      </c>
      <c r="I151" s="108">
        <f t="shared" si="11"/>
        <v>0</v>
      </c>
    </row>
    <row r="152" spans="1:9">
      <c r="A152" s="125"/>
      <c r="B152" s="127"/>
      <c r="C152" s="125"/>
      <c r="D152" s="125"/>
      <c r="E152" s="125">
        <v>32931</v>
      </c>
      <c r="F152" s="126" t="s">
        <v>164</v>
      </c>
      <c r="G152" s="35">
        <v>0</v>
      </c>
      <c r="H152" s="35"/>
      <c r="I152" s="98">
        <f t="shared" si="11"/>
        <v>0</v>
      </c>
    </row>
    <row r="153" spans="1:9">
      <c r="A153" s="125"/>
      <c r="B153" s="127"/>
      <c r="C153" s="125"/>
      <c r="D153" s="125">
        <v>3295</v>
      </c>
      <c r="E153" s="125" t="s">
        <v>89</v>
      </c>
      <c r="F153" s="124" t="s">
        <v>165</v>
      </c>
      <c r="G153" s="32">
        <f>SUM(G154:G155)</f>
        <v>0</v>
      </c>
      <c r="H153" s="32">
        <f>SUM(H154:H155)</f>
        <v>5500</v>
      </c>
      <c r="I153" s="108">
        <f t="shared" si="11"/>
        <v>5500</v>
      </c>
    </row>
    <row r="154" spans="1:9">
      <c r="A154" s="125"/>
      <c r="B154" s="127"/>
      <c r="C154" s="125"/>
      <c r="D154" s="125"/>
      <c r="E154" s="125">
        <v>32952</v>
      </c>
      <c r="F154" s="124" t="s">
        <v>166</v>
      </c>
      <c r="G154" s="35">
        <v>0</v>
      </c>
      <c r="H154" s="35"/>
      <c r="I154" s="98">
        <f t="shared" si="11"/>
        <v>0</v>
      </c>
    </row>
    <row r="155" spans="1:9" ht="39">
      <c r="A155" s="125"/>
      <c r="B155" s="127"/>
      <c r="C155" s="125"/>
      <c r="D155" s="125"/>
      <c r="E155" s="125">
        <v>32955</v>
      </c>
      <c r="F155" s="124" t="s">
        <v>167</v>
      </c>
      <c r="G155" s="35">
        <v>0</v>
      </c>
      <c r="H155" s="35">
        <v>5500</v>
      </c>
      <c r="I155" s="98">
        <f t="shared" si="11"/>
        <v>5500</v>
      </c>
    </row>
    <row r="156" spans="1:9">
      <c r="A156" s="125"/>
      <c r="B156" s="127"/>
      <c r="C156" s="125"/>
      <c r="D156" s="125">
        <v>3296</v>
      </c>
      <c r="E156" s="125"/>
      <c r="F156" s="124" t="s">
        <v>168</v>
      </c>
      <c r="G156" s="32">
        <f t="shared" ref="G156:H156" si="13">G157</f>
        <v>0</v>
      </c>
      <c r="H156" s="32">
        <f t="shared" si="13"/>
        <v>0</v>
      </c>
      <c r="I156" s="108">
        <f t="shared" si="11"/>
        <v>0</v>
      </c>
    </row>
    <row r="157" spans="1:9">
      <c r="A157" s="125"/>
      <c r="B157" s="127"/>
      <c r="C157" s="125"/>
      <c r="D157" s="125"/>
      <c r="E157" s="125">
        <v>32961</v>
      </c>
      <c r="F157" s="124" t="s">
        <v>168</v>
      </c>
      <c r="G157" s="35">
        <v>0</v>
      </c>
      <c r="H157" s="35"/>
      <c r="I157" s="98">
        <f t="shared" si="11"/>
        <v>0</v>
      </c>
    </row>
    <row r="158" spans="1:9" ht="26.25">
      <c r="A158" s="125"/>
      <c r="B158" s="127"/>
      <c r="C158" s="125"/>
      <c r="D158" s="125">
        <v>3299</v>
      </c>
      <c r="E158" s="125" t="s">
        <v>89</v>
      </c>
      <c r="F158" s="124" t="s">
        <v>157</v>
      </c>
      <c r="G158" s="32">
        <f t="shared" ref="G158:H158" si="14">G159</f>
        <v>4000</v>
      </c>
      <c r="H158" s="32">
        <f t="shared" si="14"/>
        <v>-3965</v>
      </c>
      <c r="I158" s="108">
        <f t="shared" si="11"/>
        <v>35</v>
      </c>
    </row>
    <row r="159" spans="1:9" ht="26.25">
      <c r="A159" s="125"/>
      <c r="B159" s="127"/>
      <c r="C159" s="125"/>
      <c r="D159" s="125"/>
      <c r="E159" s="125">
        <v>32999</v>
      </c>
      <c r="F159" s="124" t="s">
        <v>157</v>
      </c>
      <c r="G159" s="35">
        <v>4000</v>
      </c>
      <c r="H159" s="35">
        <v>-3965</v>
      </c>
      <c r="I159" s="98">
        <f t="shared" si="11"/>
        <v>35</v>
      </c>
    </row>
    <row r="160" spans="1:9">
      <c r="A160" s="125"/>
      <c r="B160" s="127">
        <v>34</v>
      </c>
      <c r="C160" s="128"/>
      <c r="D160" s="128"/>
      <c r="E160" s="128"/>
      <c r="F160" s="127" t="s">
        <v>169</v>
      </c>
      <c r="G160" s="33">
        <f>G161</f>
        <v>4400</v>
      </c>
      <c r="H160" s="33">
        <f>H161</f>
        <v>-50</v>
      </c>
      <c r="I160" s="108">
        <f t="shared" si="11"/>
        <v>4350</v>
      </c>
    </row>
    <row r="161" spans="1:9">
      <c r="A161" s="125"/>
      <c r="B161" s="125"/>
      <c r="C161" s="125">
        <v>343</v>
      </c>
      <c r="D161" s="125"/>
      <c r="E161" s="125"/>
      <c r="F161" s="125" t="s">
        <v>170</v>
      </c>
      <c r="G161" s="33">
        <f>SUM(G162,G164)</f>
        <v>4400</v>
      </c>
      <c r="H161" s="33">
        <f>SUM(H162,H164)</f>
        <v>-50</v>
      </c>
      <c r="I161" s="108">
        <f t="shared" si="11"/>
        <v>4350</v>
      </c>
    </row>
    <row r="162" spans="1:9" ht="26.25">
      <c r="A162" s="125"/>
      <c r="B162" s="127"/>
      <c r="C162" s="125"/>
      <c r="D162" s="125">
        <v>3431</v>
      </c>
      <c r="E162" s="125"/>
      <c r="F162" s="126" t="s">
        <v>171</v>
      </c>
      <c r="G162" s="33">
        <f>G163</f>
        <v>4400</v>
      </c>
      <c r="H162" s="33">
        <f>H163</f>
        <v>-50</v>
      </c>
      <c r="I162" s="108">
        <f t="shared" si="11"/>
        <v>4350</v>
      </c>
    </row>
    <row r="163" spans="1:9">
      <c r="A163" s="125"/>
      <c r="B163" s="127"/>
      <c r="C163" s="125"/>
      <c r="D163" s="125"/>
      <c r="E163" s="125">
        <v>34312</v>
      </c>
      <c r="F163" s="126" t="s">
        <v>172</v>
      </c>
      <c r="G163" s="35">
        <v>4400</v>
      </c>
      <c r="H163" s="35">
        <v>-50</v>
      </c>
      <c r="I163" s="98">
        <f t="shared" si="11"/>
        <v>4350</v>
      </c>
    </row>
    <row r="164" spans="1:9">
      <c r="A164" s="125"/>
      <c r="B164" s="127"/>
      <c r="C164" s="125"/>
      <c r="D164" s="125">
        <v>3433</v>
      </c>
      <c r="E164" s="125"/>
      <c r="F164" s="126" t="s">
        <v>173</v>
      </c>
      <c r="G164" s="33">
        <f>SUM(G165:G167)</f>
        <v>0</v>
      </c>
      <c r="H164" s="33">
        <f>SUM(H165:H167)</f>
        <v>0</v>
      </c>
      <c r="I164" s="108">
        <f t="shared" si="11"/>
        <v>0</v>
      </c>
    </row>
    <row r="165" spans="1:9">
      <c r="A165" s="125"/>
      <c r="B165" s="127"/>
      <c r="C165" s="125"/>
      <c r="D165" s="125"/>
      <c r="E165" s="125">
        <v>34331</v>
      </c>
      <c r="F165" s="126" t="s">
        <v>174</v>
      </c>
      <c r="G165" s="35">
        <v>0</v>
      </c>
      <c r="H165" s="35"/>
      <c r="I165" s="98">
        <f t="shared" si="11"/>
        <v>0</v>
      </c>
    </row>
    <row r="166" spans="1:9">
      <c r="A166" s="125"/>
      <c r="B166" s="127"/>
      <c r="C166" s="125"/>
      <c r="D166" s="125"/>
      <c r="E166" s="125">
        <v>34332</v>
      </c>
      <c r="F166" s="126" t="s">
        <v>216</v>
      </c>
      <c r="G166" s="35">
        <v>0</v>
      </c>
      <c r="H166" s="35"/>
      <c r="I166" s="98">
        <f t="shared" si="11"/>
        <v>0</v>
      </c>
    </row>
    <row r="167" spans="1:9">
      <c r="A167" s="125"/>
      <c r="B167" s="127"/>
      <c r="C167" s="125"/>
      <c r="D167" s="125"/>
      <c r="E167" s="125">
        <v>34339</v>
      </c>
      <c r="F167" s="126" t="s">
        <v>177</v>
      </c>
      <c r="G167" s="35">
        <v>0</v>
      </c>
      <c r="H167" s="35"/>
      <c r="I167" s="98">
        <f t="shared" si="11"/>
        <v>0</v>
      </c>
    </row>
    <row r="168" spans="1:9" ht="39">
      <c r="A168" s="125"/>
      <c r="B168" s="127">
        <v>37</v>
      </c>
      <c r="C168" s="128"/>
      <c r="D168" s="128"/>
      <c r="E168" s="128"/>
      <c r="F168" s="130" t="s">
        <v>178</v>
      </c>
      <c r="G168" s="33">
        <f>G169</f>
        <v>1900</v>
      </c>
      <c r="H168" s="33">
        <f>H169</f>
        <v>-35</v>
      </c>
      <c r="I168" s="108">
        <f t="shared" si="11"/>
        <v>1865</v>
      </c>
    </row>
    <row r="169" spans="1:9" ht="26.25">
      <c r="A169" s="125"/>
      <c r="B169" s="125"/>
      <c r="C169" s="125">
        <v>372</v>
      </c>
      <c r="D169" s="125"/>
      <c r="E169" s="125"/>
      <c r="F169" s="131" t="s">
        <v>179</v>
      </c>
      <c r="G169" s="33">
        <f>SUM(G170,G172)</f>
        <v>1900</v>
      </c>
      <c r="H169" s="33">
        <f>SUM(H170,H172)</f>
        <v>-35</v>
      </c>
      <c r="I169" s="108">
        <f t="shared" si="11"/>
        <v>1865</v>
      </c>
    </row>
    <row r="170" spans="1:9" ht="26.25">
      <c r="A170" s="125"/>
      <c r="B170" s="127"/>
      <c r="C170" s="125"/>
      <c r="D170" s="125">
        <v>3721</v>
      </c>
      <c r="E170" s="125"/>
      <c r="F170" s="132" t="s">
        <v>180</v>
      </c>
      <c r="G170" s="33">
        <f>G171</f>
        <v>1900</v>
      </c>
      <c r="H170" s="33">
        <f>H171</f>
        <v>-35</v>
      </c>
      <c r="I170" s="108">
        <f t="shared" si="11"/>
        <v>1865</v>
      </c>
    </row>
    <row r="171" spans="1:9">
      <c r="A171" s="125"/>
      <c r="B171" s="127"/>
      <c r="C171" s="125"/>
      <c r="D171" s="125"/>
      <c r="E171" s="125">
        <v>37212</v>
      </c>
      <c r="F171" s="126" t="s">
        <v>181</v>
      </c>
      <c r="G171" s="35">
        <v>1900</v>
      </c>
      <c r="H171" s="35">
        <v>-35</v>
      </c>
      <c r="I171" s="98">
        <f t="shared" si="11"/>
        <v>1865</v>
      </c>
    </row>
    <row r="172" spans="1:9" ht="26.25">
      <c r="A172" s="125"/>
      <c r="B172" s="127"/>
      <c r="C172" s="125"/>
      <c r="D172" s="125">
        <v>3722</v>
      </c>
      <c r="E172" s="125"/>
      <c r="F172" s="132" t="s">
        <v>182</v>
      </c>
      <c r="G172" s="32">
        <f t="shared" ref="G172" si="15">G173</f>
        <v>0</v>
      </c>
      <c r="H172" s="34"/>
      <c r="I172" s="108">
        <f t="shared" si="11"/>
        <v>0</v>
      </c>
    </row>
    <row r="173" spans="1:9" ht="26.25">
      <c r="A173" s="125"/>
      <c r="B173" s="127"/>
      <c r="C173" s="125"/>
      <c r="D173" s="125"/>
      <c r="E173" s="125">
        <v>37229</v>
      </c>
      <c r="F173" s="126" t="s">
        <v>183</v>
      </c>
      <c r="G173" s="98">
        <v>0</v>
      </c>
      <c r="H173" s="98"/>
      <c r="I173" s="98">
        <f t="shared" si="11"/>
        <v>0</v>
      </c>
    </row>
    <row r="174" spans="1:9">
      <c r="A174" s="165" t="s">
        <v>264</v>
      </c>
      <c r="B174" s="166"/>
      <c r="C174" s="166"/>
      <c r="D174" s="166"/>
      <c r="E174" s="167"/>
      <c r="F174" s="133" t="s">
        <v>252</v>
      </c>
      <c r="G174" s="65">
        <f>G175</f>
        <v>7680</v>
      </c>
      <c r="H174" s="33">
        <f>H175</f>
        <v>0</v>
      </c>
      <c r="I174" s="108">
        <f t="shared" si="11"/>
        <v>7680</v>
      </c>
    </row>
    <row r="175" spans="1:9">
      <c r="A175" s="123">
        <v>3</v>
      </c>
      <c r="B175" s="123"/>
      <c r="C175" s="123"/>
      <c r="D175" s="123"/>
      <c r="E175" s="123"/>
      <c r="F175" s="123" t="s">
        <v>9</v>
      </c>
      <c r="G175" s="33">
        <f>G183+G176</f>
        <v>7680</v>
      </c>
      <c r="H175" s="33">
        <f t="shared" ref="H175" si="16">H183+H176</f>
        <v>0</v>
      </c>
      <c r="I175" s="108">
        <f t="shared" si="11"/>
        <v>7680</v>
      </c>
    </row>
    <row r="176" spans="1:9">
      <c r="A176" s="123"/>
      <c r="B176" s="123">
        <v>31</v>
      </c>
      <c r="C176" s="124"/>
      <c r="D176" s="124"/>
      <c r="E176" s="124"/>
      <c r="F176" s="123" t="s">
        <v>10</v>
      </c>
      <c r="G176" s="32">
        <f t="shared" ref="G176:H176" si="17">SUM(G177,G180)</f>
        <v>0</v>
      </c>
      <c r="H176" s="32">
        <f t="shared" si="17"/>
        <v>0</v>
      </c>
      <c r="I176" s="108">
        <f t="shared" si="11"/>
        <v>0</v>
      </c>
    </row>
    <row r="177" spans="1:9">
      <c r="A177" s="125"/>
      <c r="B177" s="125"/>
      <c r="C177" s="125">
        <v>311</v>
      </c>
      <c r="D177" s="125"/>
      <c r="E177" s="125"/>
      <c r="F177" s="125" t="s">
        <v>78</v>
      </c>
      <c r="G177" s="32">
        <f t="shared" ref="G177:H178" si="18">SUM(G178)</f>
        <v>0</v>
      </c>
      <c r="H177" s="32">
        <f t="shared" si="18"/>
        <v>0</v>
      </c>
      <c r="I177" s="108">
        <f t="shared" si="11"/>
        <v>0</v>
      </c>
    </row>
    <row r="178" spans="1:9">
      <c r="A178" s="125"/>
      <c r="B178" s="125"/>
      <c r="C178" s="125"/>
      <c r="D178" s="125">
        <v>3111</v>
      </c>
      <c r="E178" s="125"/>
      <c r="F178" s="125" t="s">
        <v>79</v>
      </c>
      <c r="G178" s="32">
        <f t="shared" si="18"/>
        <v>0</v>
      </c>
      <c r="H178" s="32">
        <f t="shared" si="18"/>
        <v>0</v>
      </c>
      <c r="I178" s="108">
        <f t="shared" si="11"/>
        <v>0</v>
      </c>
    </row>
    <row r="179" spans="1:9">
      <c r="A179" s="125"/>
      <c r="B179" s="125"/>
      <c r="C179" s="125"/>
      <c r="D179" s="125"/>
      <c r="E179" s="125">
        <v>31111</v>
      </c>
      <c r="F179" s="125" t="s">
        <v>79</v>
      </c>
      <c r="G179" s="34">
        <v>0</v>
      </c>
      <c r="H179" s="35">
        <v>0</v>
      </c>
      <c r="I179" s="98">
        <f t="shared" si="11"/>
        <v>0</v>
      </c>
    </row>
    <row r="180" spans="1:9">
      <c r="A180" s="125"/>
      <c r="B180" s="125"/>
      <c r="C180" s="125">
        <v>313</v>
      </c>
      <c r="D180" s="125"/>
      <c r="E180" s="125" t="s">
        <v>89</v>
      </c>
      <c r="F180" s="125" t="s">
        <v>90</v>
      </c>
      <c r="G180" s="32">
        <f t="shared" ref="G180:H181" si="19">SUM(G181)</f>
        <v>0</v>
      </c>
      <c r="H180" s="32">
        <f t="shared" si="19"/>
        <v>0</v>
      </c>
      <c r="I180" s="108">
        <f t="shared" si="11"/>
        <v>0</v>
      </c>
    </row>
    <row r="181" spans="1:9" ht="26.25">
      <c r="A181" s="125"/>
      <c r="B181" s="125"/>
      <c r="C181" s="125"/>
      <c r="D181" s="125">
        <v>3132</v>
      </c>
      <c r="E181" s="125"/>
      <c r="F181" s="126" t="s">
        <v>206</v>
      </c>
      <c r="G181" s="32">
        <f t="shared" si="19"/>
        <v>0</v>
      </c>
      <c r="H181" s="32">
        <f t="shared" si="19"/>
        <v>0</v>
      </c>
      <c r="I181" s="108">
        <f t="shared" si="11"/>
        <v>0</v>
      </c>
    </row>
    <row r="182" spans="1:9" ht="26.25">
      <c r="A182" s="125"/>
      <c r="B182" s="125"/>
      <c r="C182" s="125"/>
      <c r="D182" s="125"/>
      <c r="E182" s="125">
        <v>31321</v>
      </c>
      <c r="F182" s="126" t="s">
        <v>92</v>
      </c>
      <c r="G182" s="35">
        <v>0</v>
      </c>
      <c r="H182" s="35">
        <v>0</v>
      </c>
      <c r="I182" s="98">
        <f t="shared" si="11"/>
        <v>0</v>
      </c>
    </row>
    <row r="183" spans="1:9">
      <c r="A183" s="125"/>
      <c r="B183" s="127">
        <v>32</v>
      </c>
      <c r="C183" s="128"/>
      <c r="D183" s="128"/>
      <c r="E183" s="128"/>
      <c r="F183" s="127" t="s">
        <v>24</v>
      </c>
      <c r="G183" s="33">
        <f>SUM(G190)</f>
        <v>7680</v>
      </c>
      <c r="H183" s="33">
        <f>SUM(H190+H195)</f>
        <v>0</v>
      </c>
      <c r="I183" s="108">
        <f t="shared" si="11"/>
        <v>7680</v>
      </c>
    </row>
    <row r="184" spans="1:9">
      <c r="A184" s="125"/>
      <c r="B184" s="125"/>
      <c r="C184" s="125">
        <v>321</v>
      </c>
      <c r="D184" s="125"/>
      <c r="E184" s="125"/>
      <c r="F184" s="126" t="s">
        <v>95</v>
      </c>
      <c r="G184" s="46">
        <v>0</v>
      </c>
      <c r="H184" s="46">
        <v>0</v>
      </c>
      <c r="I184" s="108">
        <f t="shared" si="11"/>
        <v>0</v>
      </c>
    </row>
    <row r="185" spans="1:9">
      <c r="A185" s="125"/>
      <c r="B185" s="125"/>
      <c r="C185" s="125"/>
      <c r="D185" s="125">
        <v>3211</v>
      </c>
      <c r="E185" s="125"/>
      <c r="F185" s="124" t="s">
        <v>96</v>
      </c>
      <c r="G185" s="46">
        <f t="shared" ref="G185" si="20">SUM(G186+G187)</f>
        <v>0</v>
      </c>
      <c r="H185" s="33"/>
      <c r="I185" s="108">
        <f t="shared" si="11"/>
        <v>0</v>
      </c>
    </row>
    <row r="186" spans="1:9">
      <c r="A186" s="125"/>
      <c r="B186" s="125"/>
      <c r="C186" s="125"/>
      <c r="D186" s="125"/>
      <c r="E186" s="125">
        <v>32111</v>
      </c>
      <c r="F186" s="124" t="s">
        <v>97</v>
      </c>
      <c r="G186" s="44">
        <v>0</v>
      </c>
      <c r="H186" s="35"/>
      <c r="I186" s="98">
        <f t="shared" si="11"/>
        <v>0</v>
      </c>
    </row>
    <row r="187" spans="1:9" ht="26.25">
      <c r="A187" s="125"/>
      <c r="B187" s="125"/>
      <c r="C187" s="125"/>
      <c r="D187" s="125"/>
      <c r="E187" s="125">
        <v>32115</v>
      </c>
      <c r="F187" s="124" t="s">
        <v>223</v>
      </c>
      <c r="G187" s="44">
        <v>0</v>
      </c>
      <c r="H187" s="35"/>
      <c r="I187" s="98">
        <f t="shared" si="11"/>
        <v>0</v>
      </c>
    </row>
    <row r="188" spans="1:9" ht="26.25">
      <c r="A188" s="125"/>
      <c r="B188" s="127"/>
      <c r="C188" s="125"/>
      <c r="D188" s="125">
        <v>3212</v>
      </c>
      <c r="E188" s="125"/>
      <c r="F188" s="126" t="s">
        <v>100</v>
      </c>
      <c r="G188" s="32">
        <v>0</v>
      </c>
      <c r="H188" s="32">
        <v>0</v>
      </c>
      <c r="I188" s="108">
        <f t="shared" si="11"/>
        <v>0</v>
      </c>
    </row>
    <row r="189" spans="1:9" ht="26.25">
      <c r="A189" s="125"/>
      <c r="B189" s="127"/>
      <c r="C189" s="125"/>
      <c r="D189" s="125"/>
      <c r="E189" s="125">
        <v>32121</v>
      </c>
      <c r="F189" s="126" t="s">
        <v>101</v>
      </c>
      <c r="G189" s="35">
        <v>0</v>
      </c>
      <c r="H189" s="35">
        <v>0</v>
      </c>
      <c r="I189" s="98">
        <f t="shared" si="11"/>
        <v>0</v>
      </c>
    </row>
    <row r="190" spans="1:9">
      <c r="A190" s="125"/>
      <c r="B190" s="125"/>
      <c r="C190" s="125">
        <v>322</v>
      </c>
      <c r="D190" s="125"/>
      <c r="E190" s="125"/>
      <c r="F190" s="125" t="s">
        <v>104</v>
      </c>
      <c r="G190" s="33">
        <f>G193+G191</f>
        <v>7680</v>
      </c>
      <c r="H190" s="33">
        <f>H193+H191</f>
        <v>-196</v>
      </c>
      <c r="I190" s="108">
        <f t="shared" si="11"/>
        <v>7484</v>
      </c>
    </row>
    <row r="191" spans="1:9">
      <c r="A191" s="125"/>
      <c r="B191" s="125"/>
      <c r="C191" s="125"/>
      <c r="D191" s="125">
        <v>3222</v>
      </c>
      <c r="E191" s="125"/>
      <c r="F191" s="134" t="s">
        <v>110</v>
      </c>
      <c r="G191" s="33">
        <f t="shared" ref="G191:H191" si="21">SUM(G192)</f>
        <v>1200</v>
      </c>
      <c r="H191" s="33">
        <f t="shared" si="21"/>
        <v>-196</v>
      </c>
      <c r="I191" s="108">
        <f t="shared" si="11"/>
        <v>1004</v>
      </c>
    </row>
    <row r="192" spans="1:9">
      <c r="A192" s="125"/>
      <c r="B192" s="125"/>
      <c r="C192" s="125"/>
      <c r="D192" s="125"/>
      <c r="E192" s="125">
        <v>32229</v>
      </c>
      <c r="F192" s="134" t="s">
        <v>113</v>
      </c>
      <c r="G192" s="35">
        <v>1200</v>
      </c>
      <c r="H192" s="35">
        <v>-196</v>
      </c>
      <c r="I192" s="108">
        <f t="shared" si="11"/>
        <v>1004</v>
      </c>
    </row>
    <row r="193" spans="1:9">
      <c r="A193" s="125"/>
      <c r="B193" s="127"/>
      <c r="C193" s="125"/>
      <c r="D193" s="125">
        <v>3223</v>
      </c>
      <c r="E193" s="125" t="s">
        <v>89</v>
      </c>
      <c r="F193" s="126" t="s">
        <v>114</v>
      </c>
      <c r="G193" s="33">
        <v>6480</v>
      </c>
      <c r="H193" s="33">
        <v>0</v>
      </c>
      <c r="I193" s="108">
        <f t="shared" si="11"/>
        <v>6480</v>
      </c>
    </row>
    <row r="194" spans="1:9">
      <c r="A194" s="125"/>
      <c r="B194" s="127"/>
      <c r="C194" s="125"/>
      <c r="D194" s="125"/>
      <c r="E194" s="125">
        <v>32231</v>
      </c>
      <c r="F194" s="126" t="s">
        <v>115</v>
      </c>
      <c r="G194" s="35">
        <v>6480</v>
      </c>
      <c r="H194" s="35">
        <v>0</v>
      </c>
      <c r="I194" s="98">
        <f t="shared" si="11"/>
        <v>6480</v>
      </c>
    </row>
    <row r="195" spans="1:9">
      <c r="A195" s="125"/>
      <c r="B195" s="125"/>
      <c r="C195" s="125">
        <v>324</v>
      </c>
      <c r="D195" s="125"/>
      <c r="E195" s="125"/>
      <c r="F195" s="134" t="s">
        <v>279</v>
      </c>
      <c r="G195" s="33">
        <f t="shared" ref="G195" si="22">SUM(G196+G198)</f>
        <v>0</v>
      </c>
      <c r="H195" s="33">
        <f>SUM(H196)</f>
        <v>196</v>
      </c>
      <c r="I195" s="108">
        <f t="shared" si="11"/>
        <v>196</v>
      </c>
    </row>
    <row r="196" spans="1:9" ht="26.25">
      <c r="A196" s="125"/>
      <c r="B196" s="127"/>
      <c r="C196" s="125"/>
      <c r="D196" s="125">
        <v>3241</v>
      </c>
      <c r="E196" s="125" t="s">
        <v>89</v>
      </c>
      <c r="F196" s="124" t="s">
        <v>279</v>
      </c>
      <c r="G196" s="33">
        <f>SUM(G197)</f>
        <v>0</v>
      </c>
      <c r="H196" s="33">
        <v>196</v>
      </c>
      <c r="I196" s="108">
        <f t="shared" si="11"/>
        <v>196</v>
      </c>
    </row>
    <row r="197" spans="1:9">
      <c r="A197" s="125"/>
      <c r="B197" s="127"/>
      <c r="C197" s="125"/>
      <c r="D197" s="125"/>
      <c r="E197" s="125">
        <v>32411</v>
      </c>
      <c r="F197" s="124" t="s">
        <v>280</v>
      </c>
      <c r="G197" s="35">
        <v>0</v>
      </c>
      <c r="H197" s="35">
        <v>16</v>
      </c>
      <c r="I197" s="98">
        <f t="shared" si="11"/>
        <v>16</v>
      </c>
    </row>
    <row r="198" spans="1:9">
      <c r="A198" s="125"/>
      <c r="B198" s="127"/>
      <c r="C198" s="125"/>
      <c r="D198" s="125"/>
      <c r="E198" s="125">
        <v>32412</v>
      </c>
      <c r="F198" s="124" t="s">
        <v>281</v>
      </c>
      <c r="G198" s="35">
        <f t="shared" ref="G198" si="23">SUM(G199)</f>
        <v>0</v>
      </c>
      <c r="H198" s="35">
        <v>180</v>
      </c>
      <c r="I198" s="98">
        <f t="shared" si="11"/>
        <v>180</v>
      </c>
    </row>
    <row r="199" spans="1:9">
      <c r="A199" s="125"/>
      <c r="B199" s="127"/>
      <c r="C199" s="125"/>
      <c r="D199" s="125"/>
      <c r="E199" s="125"/>
      <c r="F199" s="124"/>
      <c r="G199" s="35">
        <v>0</v>
      </c>
      <c r="H199" s="35"/>
      <c r="I199" s="98">
        <f t="shared" si="11"/>
        <v>0</v>
      </c>
    </row>
    <row r="200" spans="1:9">
      <c r="A200" s="165" t="s">
        <v>265</v>
      </c>
      <c r="B200" s="166"/>
      <c r="C200" s="166"/>
      <c r="D200" s="166"/>
      <c r="E200" s="167"/>
      <c r="F200" s="113" t="s">
        <v>245</v>
      </c>
      <c r="G200" s="107">
        <f t="shared" ref="G200:H200" si="24">G201</f>
        <v>1300</v>
      </c>
      <c r="H200" s="107">
        <f t="shared" si="24"/>
        <v>300</v>
      </c>
      <c r="I200" s="108">
        <f t="shared" si="11"/>
        <v>1600</v>
      </c>
    </row>
    <row r="201" spans="1:9">
      <c r="A201" s="117">
        <v>3</v>
      </c>
      <c r="B201" s="117"/>
      <c r="C201" s="117"/>
      <c r="D201" s="117"/>
      <c r="E201" s="117"/>
      <c r="F201" s="120" t="s">
        <v>9</v>
      </c>
      <c r="G201" s="33">
        <f t="shared" ref="G201:H201" si="25">SUM(G202)</f>
        <v>1300</v>
      </c>
      <c r="H201" s="33">
        <f t="shared" si="25"/>
        <v>300</v>
      </c>
      <c r="I201" s="108">
        <f t="shared" si="11"/>
        <v>1600</v>
      </c>
    </row>
    <row r="202" spans="1:9">
      <c r="A202" s="114"/>
      <c r="B202" s="114">
        <v>32</v>
      </c>
      <c r="C202" s="114"/>
      <c r="D202" s="114"/>
      <c r="E202" s="114"/>
      <c r="F202" s="120" t="s">
        <v>24</v>
      </c>
      <c r="G202" s="33">
        <f>G203</f>
        <v>1300</v>
      </c>
      <c r="H202" s="33">
        <v>300</v>
      </c>
      <c r="I202" s="108">
        <f t="shared" ref="I202:I219" si="26">SUM(G202+H202)</f>
        <v>1600</v>
      </c>
    </row>
    <row r="203" spans="1:9">
      <c r="A203" s="118"/>
      <c r="B203" s="118"/>
      <c r="C203" s="115">
        <v>322</v>
      </c>
      <c r="D203" s="115"/>
      <c r="E203" s="115"/>
      <c r="F203" s="121" t="s">
        <v>104</v>
      </c>
      <c r="G203" s="35">
        <v>1300</v>
      </c>
      <c r="H203" s="35">
        <v>300</v>
      </c>
      <c r="I203" s="98">
        <f t="shared" si="26"/>
        <v>1600</v>
      </c>
    </row>
    <row r="204" spans="1:9">
      <c r="A204" s="118"/>
      <c r="B204" s="118"/>
      <c r="C204" s="115"/>
      <c r="D204" s="115">
        <v>3222</v>
      </c>
      <c r="E204" s="115"/>
      <c r="F204" s="121" t="s">
        <v>110</v>
      </c>
      <c r="G204" s="35">
        <v>1300</v>
      </c>
      <c r="H204" s="35">
        <v>300</v>
      </c>
      <c r="I204" s="98">
        <f t="shared" si="26"/>
        <v>1600</v>
      </c>
    </row>
    <row r="205" spans="1:9" ht="25.5" customHeight="1">
      <c r="A205" s="118"/>
      <c r="B205" s="118"/>
      <c r="C205" s="115"/>
      <c r="D205" s="115"/>
      <c r="E205" s="115">
        <v>32224</v>
      </c>
      <c r="F205" s="121" t="s">
        <v>111</v>
      </c>
      <c r="G205" s="35"/>
      <c r="H205" s="35">
        <v>1300</v>
      </c>
      <c r="I205" s="98">
        <f t="shared" si="26"/>
        <v>1300</v>
      </c>
    </row>
    <row r="206" spans="1:9">
      <c r="A206" s="118"/>
      <c r="B206" s="118"/>
      <c r="C206" s="115"/>
      <c r="D206" s="115"/>
      <c r="E206" s="115">
        <v>32229</v>
      </c>
      <c r="F206" s="121" t="s">
        <v>113</v>
      </c>
      <c r="G206" s="35">
        <v>1300</v>
      </c>
      <c r="H206" s="35">
        <v>-1000</v>
      </c>
      <c r="I206" s="98">
        <f t="shared" si="26"/>
        <v>300</v>
      </c>
    </row>
    <row r="207" spans="1:9">
      <c r="A207" s="118"/>
      <c r="B207" s="118"/>
      <c r="C207" s="115"/>
      <c r="D207" s="115">
        <v>3225</v>
      </c>
      <c r="E207" s="115"/>
      <c r="F207" s="118" t="s">
        <v>246</v>
      </c>
      <c r="G207" s="35">
        <f>G208</f>
        <v>0</v>
      </c>
      <c r="H207" s="35"/>
      <c r="I207" s="98">
        <f t="shared" si="26"/>
        <v>0</v>
      </c>
    </row>
    <row r="208" spans="1:9">
      <c r="A208" s="118"/>
      <c r="B208" s="118"/>
      <c r="C208" s="115"/>
      <c r="D208" s="115"/>
      <c r="E208" s="115">
        <v>32251</v>
      </c>
      <c r="F208" s="121" t="s">
        <v>246</v>
      </c>
      <c r="G208" s="35">
        <v>0</v>
      </c>
      <c r="H208" s="35"/>
      <c r="I208" s="98">
        <f t="shared" si="26"/>
        <v>0</v>
      </c>
    </row>
    <row r="209" spans="1:9" ht="26.25">
      <c r="A209" s="162" t="s">
        <v>224</v>
      </c>
      <c r="B209" s="163"/>
      <c r="C209" s="163"/>
      <c r="D209" s="163"/>
      <c r="E209" s="164"/>
      <c r="F209" s="122" t="s">
        <v>225</v>
      </c>
      <c r="G209" s="107">
        <f t="shared" ref="G209:H210" si="27">G210</f>
        <v>420600</v>
      </c>
      <c r="H209" s="107">
        <f t="shared" si="27"/>
        <v>570</v>
      </c>
      <c r="I209" s="108">
        <f t="shared" si="26"/>
        <v>421170</v>
      </c>
    </row>
    <row r="210" spans="1:9">
      <c r="A210" s="165" t="s">
        <v>271</v>
      </c>
      <c r="B210" s="166"/>
      <c r="C210" s="166"/>
      <c r="D210" s="166"/>
      <c r="E210" s="167"/>
      <c r="F210" s="113" t="s">
        <v>239</v>
      </c>
      <c r="G210" s="107">
        <f t="shared" si="27"/>
        <v>420600</v>
      </c>
      <c r="H210" s="107">
        <v>570</v>
      </c>
      <c r="I210" s="108">
        <f t="shared" si="26"/>
        <v>421170</v>
      </c>
    </row>
    <row r="211" spans="1:9" ht="26.25">
      <c r="A211" s="117">
        <v>3</v>
      </c>
      <c r="B211" s="117"/>
      <c r="C211" s="117"/>
      <c r="D211" s="117"/>
      <c r="E211" s="117"/>
      <c r="F211" s="120" t="s">
        <v>11</v>
      </c>
      <c r="G211" s="33">
        <f>SUM(G212,G229)</f>
        <v>420600</v>
      </c>
      <c r="H211" s="33">
        <f>SUM(H212,H229)</f>
        <v>0</v>
      </c>
      <c r="I211" s="108">
        <f t="shared" si="26"/>
        <v>420600</v>
      </c>
    </row>
    <row r="212" spans="1:9">
      <c r="A212" s="123"/>
      <c r="B212" s="123">
        <v>31</v>
      </c>
      <c r="C212" s="124"/>
      <c r="D212" s="124"/>
      <c r="E212" s="124"/>
      <c r="F212" s="123" t="s">
        <v>10</v>
      </c>
      <c r="G212" s="33">
        <f>SUM(G213,G219,G226)</f>
        <v>420600</v>
      </c>
      <c r="H212" s="33">
        <f>SUM(H213,H219,H226)</f>
        <v>0</v>
      </c>
      <c r="I212" s="108">
        <f t="shared" si="26"/>
        <v>420600</v>
      </c>
    </row>
    <row r="213" spans="1:9">
      <c r="A213" s="125"/>
      <c r="B213" s="125"/>
      <c r="C213" s="125">
        <v>311</v>
      </c>
      <c r="D213" s="125"/>
      <c r="E213" s="125"/>
      <c r="F213" s="125" t="s">
        <v>78</v>
      </c>
      <c r="G213" s="33">
        <f>SUM(G214)</f>
        <v>415373.93</v>
      </c>
      <c r="H213" s="33">
        <f>SUM(H214)</f>
        <v>0</v>
      </c>
      <c r="I213" s="108">
        <f t="shared" si="26"/>
        <v>415373.93</v>
      </c>
    </row>
    <row r="214" spans="1:9">
      <c r="A214" s="125"/>
      <c r="B214" s="125"/>
      <c r="C214" s="125"/>
      <c r="D214" s="125">
        <v>3111</v>
      </c>
      <c r="E214" s="125"/>
      <c r="F214" s="125" t="s">
        <v>79</v>
      </c>
      <c r="G214" s="33">
        <f>SUM(G215)</f>
        <v>415373.93</v>
      </c>
      <c r="H214" s="33">
        <f>SUM(H215)</f>
        <v>0</v>
      </c>
      <c r="I214" s="108">
        <f t="shared" si="26"/>
        <v>415373.93</v>
      </c>
    </row>
    <row r="215" spans="1:9">
      <c r="A215" s="125"/>
      <c r="B215" s="125"/>
      <c r="C215" s="125"/>
      <c r="D215" s="125"/>
      <c r="E215" s="125">
        <v>31111</v>
      </c>
      <c r="F215" s="125" t="s">
        <v>79</v>
      </c>
      <c r="G215" s="35">
        <v>415373.93</v>
      </c>
      <c r="H215" s="35">
        <v>0</v>
      </c>
      <c r="I215" s="98">
        <f t="shared" si="26"/>
        <v>415373.93</v>
      </c>
    </row>
    <row r="216" spans="1:9">
      <c r="A216" s="125"/>
      <c r="B216" s="127">
        <v>32</v>
      </c>
      <c r="C216" s="128"/>
      <c r="D216" s="128"/>
      <c r="E216" s="128"/>
      <c r="F216" s="127" t="s">
        <v>24</v>
      </c>
      <c r="G216" s="33">
        <f>SUM(G217,G220)</f>
        <v>5226.07</v>
      </c>
      <c r="H216" s="33">
        <f t="shared" ref="H216:I216" si="28">SUM(H217,H220)</f>
        <v>570</v>
      </c>
      <c r="I216" s="33">
        <f t="shared" si="28"/>
        <v>5796.07</v>
      </c>
    </row>
    <row r="217" spans="1:9">
      <c r="A217" s="125"/>
      <c r="B217" s="125"/>
      <c r="C217" s="125">
        <v>322</v>
      </c>
      <c r="D217" s="125"/>
      <c r="E217" s="125"/>
      <c r="F217" s="125" t="s">
        <v>104</v>
      </c>
      <c r="G217" s="33">
        <f>SUM(G218,G223,G227,G232,G236,G238)</f>
        <v>5226.07</v>
      </c>
      <c r="H217" s="33">
        <f>SUM(H218)</f>
        <v>0</v>
      </c>
      <c r="I217" s="108">
        <f t="shared" si="26"/>
        <v>5226.07</v>
      </c>
    </row>
    <row r="218" spans="1:9">
      <c r="A218" s="125"/>
      <c r="B218" s="127"/>
      <c r="C218" s="125"/>
      <c r="D218" s="125">
        <v>3222</v>
      </c>
      <c r="E218" s="125" t="s">
        <v>89</v>
      </c>
      <c r="F218" s="126" t="s">
        <v>110</v>
      </c>
      <c r="G218" s="33">
        <f>SUM(G219:G221)</f>
        <v>5226.07</v>
      </c>
      <c r="H218" s="33">
        <v>0</v>
      </c>
      <c r="I218" s="108">
        <f t="shared" si="26"/>
        <v>5226.07</v>
      </c>
    </row>
    <row r="219" spans="1:9">
      <c r="A219" s="125"/>
      <c r="B219" s="127"/>
      <c r="C219" s="125"/>
      <c r="D219" s="125"/>
      <c r="E219" s="125">
        <v>32224</v>
      </c>
      <c r="F219" s="126" t="s">
        <v>111</v>
      </c>
      <c r="G219" s="35">
        <v>5226.07</v>
      </c>
      <c r="H219" s="35">
        <v>0</v>
      </c>
      <c r="I219" s="98">
        <f t="shared" si="26"/>
        <v>5226.07</v>
      </c>
    </row>
    <row r="220" spans="1:9">
      <c r="A220" s="125"/>
      <c r="B220" s="125"/>
      <c r="C220" s="125">
        <v>323</v>
      </c>
      <c r="D220" s="125"/>
      <c r="E220" s="125"/>
      <c r="F220" s="134" t="s">
        <v>126</v>
      </c>
      <c r="G220" s="33">
        <f>SUM(G221,G226,G230,G235,G239,G241)</f>
        <v>0</v>
      </c>
      <c r="H220" s="33">
        <f>SUM(H221,H226,H230,H235,H239,H241)</f>
        <v>570</v>
      </c>
      <c r="I220" s="108">
        <f t="shared" ref="I220:I222" si="29">SUM(G220+H220)</f>
        <v>570</v>
      </c>
    </row>
    <row r="221" spans="1:9" ht="26.25">
      <c r="A221" s="125"/>
      <c r="B221" s="127"/>
      <c r="C221" s="125"/>
      <c r="D221" s="125">
        <v>3232</v>
      </c>
      <c r="E221" s="125" t="s">
        <v>89</v>
      </c>
      <c r="F221" s="124" t="s">
        <v>217</v>
      </c>
      <c r="G221" s="33">
        <f>SUM(G222:G224)</f>
        <v>0</v>
      </c>
      <c r="H221" s="33">
        <f>SUM(H222:H224)</f>
        <v>570</v>
      </c>
      <c r="I221" s="108">
        <f t="shared" si="29"/>
        <v>570</v>
      </c>
    </row>
    <row r="222" spans="1:9" ht="26.25">
      <c r="A222" s="125"/>
      <c r="B222" s="127"/>
      <c r="C222" s="125"/>
      <c r="D222" s="125"/>
      <c r="E222" s="125">
        <v>32321</v>
      </c>
      <c r="F222" s="124" t="s">
        <v>282</v>
      </c>
      <c r="G222" s="35">
        <v>0</v>
      </c>
      <c r="H222" s="35">
        <v>570</v>
      </c>
      <c r="I222" s="98">
        <f t="shared" si="29"/>
        <v>570</v>
      </c>
    </row>
  </sheetData>
  <mergeCells count="16">
    <mergeCell ref="A1:J1"/>
    <mergeCell ref="A209:E209"/>
    <mergeCell ref="A210:E210"/>
    <mergeCell ref="A174:E174"/>
    <mergeCell ref="A200:E200"/>
    <mergeCell ref="A9:E9"/>
    <mergeCell ref="A23:E23"/>
    <mergeCell ref="A24:E24"/>
    <mergeCell ref="A53:E53"/>
    <mergeCell ref="A54:E54"/>
    <mergeCell ref="A55:E55"/>
    <mergeCell ref="A8:E8"/>
    <mergeCell ref="A3:I3"/>
    <mergeCell ref="A5:E5"/>
    <mergeCell ref="A6:E6"/>
    <mergeCell ref="A7:E7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 ( svi izvori 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korisnik539</cp:lastModifiedBy>
  <cp:lastPrinted>2025-11-17T06:34:07Z</cp:lastPrinted>
  <dcterms:created xsi:type="dcterms:W3CDTF">2022-08-12T12:51:27Z</dcterms:created>
  <dcterms:modified xsi:type="dcterms:W3CDTF">2025-12-17T12:05:09Z</dcterms:modified>
</cp:coreProperties>
</file>